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lanilhas Site\"/>
    </mc:Choice>
  </mc:AlternateContent>
  <bookViews>
    <workbookView xWindow="120" yWindow="105" windowWidth="28695" windowHeight="12540"/>
  </bookViews>
  <sheets>
    <sheet name="sintese" sheetId="6" r:id="rId1"/>
    <sheet name="R M" sheetId="2" r:id="rId2"/>
    <sheet name="R DCP" sheetId="3" r:id="rId3"/>
    <sheet name="R M3" sheetId="4" r:id="rId4"/>
    <sheet name="ARA FMI" sheetId="5" r:id="rId5"/>
    <sheet name="dados primários" sheetId="1" r:id="rId6"/>
  </sheets>
  <calcPr calcId="152511"/>
</workbook>
</file>

<file path=xl/calcChain.xml><?xml version="1.0" encoding="utf-8"?>
<calcChain xmlns="http://schemas.openxmlformats.org/spreadsheetml/2006/main">
  <c r="C27" i="6" l="1"/>
  <c r="C26" i="6"/>
  <c r="D26" i="6" s="1"/>
  <c r="D27" i="6"/>
  <c r="E55" i="5" l="1"/>
  <c r="E54" i="5"/>
  <c r="E53" i="5"/>
  <c r="E52" i="5"/>
  <c r="H55" i="5"/>
  <c r="H54" i="5"/>
  <c r="N54" i="5" s="1"/>
  <c r="AH54" i="5" s="1"/>
  <c r="F54" i="5"/>
  <c r="L54" i="5" s="1"/>
  <c r="AF54" i="5" s="1"/>
  <c r="D54" i="5"/>
  <c r="C54" i="5"/>
  <c r="H53" i="5"/>
  <c r="N53" i="5" s="1"/>
  <c r="AH53" i="5" s="1"/>
  <c r="F53" i="5"/>
  <c r="L53" i="5" s="1"/>
  <c r="AF53" i="5" s="1"/>
  <c r="D53" i="5"/>
  <c r="C53" i="5"/>
  <c r="H52" i="5"/>
  <c r="N52" i="5" s="1"/>
  <c r="AH52" i="5" s="1"/>
  <c r="F52" i="5"/>
  <c r="L52" i="5" s="1"/>
  <c r="AF52" i="5" s="1"/>
  <c r="D52" i="5"/>
  <c r="C52" i="5"/>
  <c r="B55" i="5"/>
  <c r="B54" i="5"/>
  <c r="B53" i="5"/>
  <c r="B52" i="5"/>
  <c r="C23" i="6"/>
  <c r="C22" i="6"/>
  <c r="C21" i="6"/>
  <c r="C20" i="6"/>
  <c r="D23" i="6"/>
  <c r="D22" i="6"/>
  <c r="D17" i="6"/>
  <c r="D16" i="6"/>
  <c r="D15" i="6"/>
  <c r="D32" i="6"/>
  <c r="C17" i="6"/>
  <c r="C16" i="6"/>
  <c r="C15" i="6"/>
  <c r="C32" i="6"/>
  <c r="C33" i="6"/>
  <c r="Q55" i="4"/>
  <c r="P55" i="4"/>
  <c r="O55" i="4"/>
  <c r="N55" i="4"/>
  <c r="N54" i="4"/>
  <c r="N53" i="4"/>
  <c r="N52" i="4"/>
  <c r="N51" i="4"/>
  <c r="N50" i="4"/>
  <c r="M55" i="4"/>
  <c r="L55" i="4"/>
  <c r="M54" i="4"/>
  <c r="M53" i="4"/>
  <c r="M52" i="4"/>
  <c r="M51" i="4"/>
  <c r="M50" i="4"/>
  <c r="L4" i="4"/>
  <c r="R54" i="4"/>
  <c r="O54" i="4"/>
  <c r="Q54" i="4" s="1"/>
  <c r="T54" i="4" s="1"/>
  <c r="L54" i="4"/>
  <c r="R53" i="4"/>
  <c r="L53" i="4"/>
  <c r="R52" i="4"/>
  <c r="O52" i="4"/>
  <c r="L52" i="4"/>
  <c r="R51" i="4"/>
  <c r="L51" i="4"/>
  <c r="R50" i="4"/>
  <c r="O50" i="4"/>
  <c r="Q50" i="4" s="1"/>
  <c r="T50" i="4" s="1"/>
  <c r="L50" i="4"/>
  <c r="D207" i="4"/>
  <c r="C207" i="4"/>
  <c r="E207" i="4" s="1"/>
  <c r="E206" i="4"/>
  <c r="G206" i="4" s="1"/>
  <c r="I206" i="4" s="1"/>
  <c r="D206" i="4"/>
  <c r="C206" i="4"/>
  <c r="D205" i="4"/>
  <c r="E205" i="4" s="1"/>
  <c r="C205" i="4"/>
  <c r="D204" i="4"/>
  <c r="C204" i="4"/>
  <c r="E204" i="4" s="1"/>
  <c r="D203" i="4"/>
  <c r="C203" i="4"/>
  <c r="E203" i="4" s="1"/>
  <c r="E202" i="4"/>
  <c r="G202" i="4" s="1"/>
  <c r="I202" i="4" s="1"/>
  <c r="D202" i="4"/>
  <c r="C202" i="4"/>
  <c r="D201" i="4"/>
  <c r="E201" i="4" s="1"/>
  <c r="C201" i="4"/>
  <c r="D200" i="4"/>
  <c r="C200" i="4"/>
  <c r="E200" i="4" s="1"/>
  <c r="D199" i="4"/>
  <c r="C199" i="4"/>
  <c r="E199" i="4" s="1"/>
  <c r="E198" i="4"/>
  <c r="G198" i="4" s="1"/>
  <c r="I198" i="4" s="1"/>
  <c r="D198" i="4"/>
  <c r="C198" i="4"/>
  <c r="D197" i="4"/>
  <c r="E197" i="4" s="1"/>
  <c r="C197" i="4"/>
  <c r="D196" i="4"/>
  <c r="C196" i="4"/>
  <c r="E196" i="4" s="1"/>
  <c r="D195" i="4"/>
  <c r="C195" i="4"/>
  <c r="E195" i="4" s="1"/>
  <c r="E194" i="4"/>
  <c r="G194" i="4" s="1"/>
  <c r="I194" i="4" s="1"/>
  <c r="D194" i="4"/>
  <c r="C194" i="4"/>
  <c r="D193" i="4"/>
  <c r="E193" i="4" s="1"/>
  <c r="C193" i="4"/>
  <c r="D192" i="4"/>
  <c r="C192" i="4"/>
  <c r="E192" i="4" s="1"/>
  <c r="D191" i="4"/>
  <c r="C191" i="4"/>
  <c r="E191" i="4" s="1"/>
  <c r="E190" i="4"/>
  <c r="D190" i="4"/>
  <c r="C190" i="4"/>
  <c r="B207" i="4"/>
  <c r="B206" i="4"/>
  <c r="B205" i="4"/>
  <c r="B204" i="4"/>
  <c r="B203" i="4"/>
  <c r="B202" i="4"/>
  <c r="B201" i="4"/>
  <c r="B200" i="4"/>
  <c r="B199" i="4"/>
  <c r="B198" i="4"/>
  <c r="B197" i="4"/>
  <c r="B55" i="3"/>
  <c r="B54" i="3"/>
  <c r="B53" i="3"/>
  <c r="B52" i="3"/>
  <c r="E55" i="3"/>
  <c r="D55" i="3"/>
  <c r="C55" i="3"/>
  <c r="F54" i="3"/>
  <c r="E54" i="3"/>
  <c r="D54" i="3"/>
  <c r="G54" i="3" s="1"/>
  <c r="I53" i="3"/>
  <c r="E53" i="3"/>
  <c r="D53" i="3"/>
  <c r="C53" i="3"/>
  <c r="H53" i="3"/>
  <c r="F52" i="3"/>
  <c r="E52" i="3"/>
  <c r="F55" i="3" s="1"/>
  <c r="D52" i="3"/>
  <c r="G52" i="3" s="1"/>
  <c r="I52" i="3"/>
  <c r="G55" i="5" l="1"/>
  <c r="I52" i="5"/>
  <c r="O52" i="5" s="1"/>
  <c r="AI52" i="5" s="1"/>
  <c r="I53" i="5"/>
  <c r="O53" i="5" s="1"/>
  <c r="AI53" i="5" s="1"/>
  <c r="I54" i="5"/>
  <c r="O54" i="5" s="1"/>
  <c r="AI54" i="5" s="1"/>
  <c r="O51" i="4"/>
  <c r="V54" i="4"/>
  <c r="O53" i="4"/>
  <c r="Q53" i="4" s="1"/>
  <c r="T53" i="4" s="1"/>
  <c r="V53" i="4" s="1"/>
  <c r="Q51" i="4"/>
  <c r="T51" i="4" s="1"/>
  <c r="V51" i="4" s="1"/>
  <c r="P51" i="4"/>
  <c r="S51" i="4" s="1"/>
  <c r="U51" i="4" s="1"/>
  <c r="P52" i="4"/>
  <c r="S52" i="4" s="1"/>
  <c r="U52" i="4" s="1"/>
  <c r="Q52" i="4"/>
  <c r="T52" i="4" s="1"/>
  <c r="V52" i="4" s="1"/>
  <c r="V50" i="4"/>
  <c r="P50" i="4"/>
  <c r="S50" i="4" s="1"/>
  <c r="U50" i="4" s="1"/>
  <c r="P54" i="4"/>
  <c r="S54" i="4" s="1"/>
  <c r="U54" i="4" s="1"/>
  <c r="G193" i="4"/>
  <c r="I193" i="4" s="1"/>
  <c r="F193" i="4"/>
  <c r="H193" i="4" s="1"/>
  <c r="G195" i="4"/>
  <c r="I195" i="4" s="1"/>
  <c r="F195" i="4"/>
  <c r="H195" i="4" s="1"/>
  <c r="F204" i="4"/>
  <c r="H204" i="4" s="1"/>
  <c r="G204" i="4"/>
  <c r="I204" i="4" s="1"/>
  <c r="F192" i="4"/>
  <c r="H192" i="4" s="1"/>
  <c r="G192" i="4"/>
  <c r="I192" i="4" s="1"/>
  <c r="G197" i="4"/>
  <c r="I197" i="4" s="1"/>
  <c r="F197" i="4"/>
  <c r="H197" i="4" s="1"/>
  <c r="G199" i="4"/>
  <c r="I199" i="4" s="1"/>
  <c r="F199" i="4"/>
  <c r="H199" i="4" s="1"/>
  <c r="G190" i="4"/>
  <c r="I190" i="4" s="1"/>
  <c r="F190" i="4"/>
  <c r="H190" i="4" s="1"/>
  <c r="F196" i="4"/>
  <c r="H196" i="4" s="1"/>
  <c r="G196" i="4"/>
  <c r="I196" i="4" s="1"/>
  <c r="G201" i="4"/>
  <c r="I201" i="4" s="1"/>
  <c r="F201" i="4"/>
  <c r="H201" i="4" s="1"/>
  <c r="G203" i="4"/>
  <c r="I203" i="4" s="1"/>
  <c r="F203" i="4"/>
  <c r="H203" i="4" s="1"/>
  <c r="G191" i="4"/>
  <c r="I191" i="4" s="1"/>
  <c r="F191" i="4"/>
  <c r="H191" i="4" s="1"/>
  <c r="F200" i="4"/>
  <c r="H200" i="4" s="1"/>
  <c r="G200" i="4"/>
  <c r="I200" i="4" s="1"/>
  <c r="G205" i="4"/>
  <c r="I205" i="4" s="1"/>
  <c r="F205" i="4"/>
  <c r="H205" i="4" s="1"/>
  <c r="G207" i="4"/>
  <c r="I207" i="4" s="1"/>
  <c r="F207" i="4"/>
  <c r="H207" i="4" s="1"/>
  <c r="F194" i="4"/>
  <c r="H194" i="4" s="1"/>
  <c r="F198" i="4"/>
  <c r="H198" i="4" s="1"/>
  <c r="F202" i="4"/>
  <c r="H202" i="4" s="1"/>
  <c r="F206" i="4"/>
  <c r="H206" i="4" s="1"/>
  <c r="J54" i="3"/>
  <c r="J52" i="3"/>
  <c r="C52" i="3"/>
  <c r="H52" i="3" s="1"/>
  <c r="F53" i="3"/>
  <c r="G53" i="3" s="1"/>
  <c r="J53" i="3"/>
  <c r="I54" i="3"/>
  <c r="C54" i="3"/>
  <c r="H54" i="3" s="1"/>
  <c r="I207" i="2"/>
  <c r="E207" i="2"/>
  <c r="G207" i="2" s="1"/>
  <c r="D207" i="2"/>
  <c r="I206" i="2"/>
  <c r="E206" i="2"/>
  <c r="G206" i="2" s="1"/>
  <c r="D206" i="2"/>
  <c r="I205" i="2"/>
  <c r="E205" i="2"/>
  <c r="G205" i="2" s="1"/>
  <c r="D205" i="2"/>
  <c r="I204" i="2"/>
  <c r="E204" i="2"/>
  <c r="G204" i="2" s="1"/>
  <c r="D204" i="2"/>
  <c r="I203" i="2"/>
  <c r="E203" i="2"/>
  <c r="G203" i="2" s="1"/>
  <c r="D203" i="2"/>
  <c r="I202" i="2"/>
  <c r="E202" i="2"/>
  <c r="G202" i="2" s="1"/>
  <c r="D202" i="2"/>
  <c r="I201" i="2"/>
  <c r="E201" i="2"/>
  <c r="G201" i="2" s="1"/>
  <c r="D201" i="2"/>
  <c r="I200" i="2"/>
  <c r="E200" i="2"/>
  <c r="G200" i="2" s="1"/>
  <c r="D200" i="2"/>
  <c r="I199" i="2"/>
  <c r="E199" i="2"/>
  <c r="G199" i="2" s="1"/>
  <c r="D199" i="2"/>
  <c r="I198" i="2"/>
  <c r="E198" i="2"/>
  <c r="G198" i="2" s="1"/>
  <c r="D198" i="2"/>
  <c r="I197" i="2"/>
  <c r="E197" i="2"/>
  <c r="G197" i="2" s="1"/>
  <c r="D197" i="2"/>
  <c r="B207" i="2"/>
  <c r="B206" i="2"/>
  <c r="B205" i="2"/>
  <c r="B204" i="2"/>
  <c r="B203" i="2"/>
  <c r="B202" i="2"/>
  <c r="B201" i="2"/>
  <c r="B200" i="2"/>
  <c r="B199" i="2"/>
  <c r="B198" i="2"/>
  <c r="B197" i="2"/>
  <c r="P53" i="4" l="1"/>
  <c r="S53" i="4" s="1"/>
  <c r="U53" i="4" s="1"/>
  <c r="F210" i="1"/>
  <c r="F209" i="1"/>
  <c r="F208" i="1"/>
  <c r="F207" i="1"/>
  <c r="F206" i="1"/>
  <c r="F205" i="1"/>
  <c r="F204" i="1"/>
  <c r="F203" i="1"/>
  <c r="F202" i="1"/>
  <c r="F201" i="1"/>
  <c r="F200" i="1"/>
  <c r="F199" i="1"/>
  <c r="K57" i="1" l="1"/>
  <c r="K56" i="1"/>
  <c r="K55" i="1"/>
  <c r="K54" i="1"/>
  <c r="D51" i="5" l="1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F50" i="5"/>
  <c r="L50" i="5" s="1"/>
  <c r="AF50" i="5" s="1"/>
  <c r="F49" i="5"/>
  <c r="L49" i="5" s="1"/>
  <c r="AF49" i="5" s="1"/>
  <c r="F48" i="5"/>
  <c r="L48" i="5" s="1"/>
  <c r="AF48" i="5" s="1"/>
  <c r="F47" i="5"/>
  <c r="L71" i="5" s="1"/>
  <c r="F46" i="5"/>
  <c r="L46" i="5" s="1"/>
  <c r="AF46" i="5" s="1"/>
  <c r="F45" i="5"/>
  <c r="L45" i="5" s="1"/>
  <c r="AF45" i="5" s="1"/>
  <c r="F44" i="5"/>
  <c r="L44" i="5" s="1"/>
  <c r="AF44" i="5" s="1"/>
  <c r="F43" i="5"/>
  <c r="K71" i="5" s="1"/>
  <c r="F42" i="5"/>
  <c r="L42" i="5" s="1"/>
  <c r="AF42" i="5" s="1"/>
  <c r="F41" i="5"/>
  <c r="L41" i="5" s="1"/>
  <c r="AF41" i="5" s="1"/>
  <c r="F40" i="5"/>
  <c r="L40" i="5" s="1"/>
  <c r="AF40" i="5" s="1"/>
  <c r="F39" i="5"/>
  <c r="L39" i="5" s="1"/>
  <c r="AF39" i="5" s="1"/>
  <c r="F38" i="5"/>
  <c r="L38" i="5" s="1"/>
  <c r="AF38" i="5" s="1"/>
  <c r="F37" i="5"/>
  <c r="L37" i="5" s="1"/>
  <c r="AF37" i="5" s="1"/>
  <c r="F36" i="5"/>
  <c r="L36" i="5" s="1"/>
  <c r="AF36" i="5" s="1"/>
  <c r="F35" i="5"/>
  <c r="L35" i="5" s="1"/>
  <c r="AF35" i="5" s="1"/>
  <c r="F34" i="5"/>
  <c r="L34" i="5" s="1"/>
  <c r="AF34" i="5" s="1"/>
  <c r="F33" i="5"/>
  <c r="L33" i="5" s="1"/>
  <c r="AF33" i="5" s="1"/>
  <c r="F32" i="5"/>
  <c r="L32" i="5" s="1"/>
  <c r="AF32" i="5" s="1"/>
  <c r="F31" i="5"/>
  <c r="L31" i="5" s="1"/>
  <c r="AF31" i="5" s="1"/>
  <c r="F30" i="5"/>
  <c r="L30" i="5" s="1"/>
  <c r="AF30" i="5" s="1"/>
  <c r="F29" i="5"/>
  <c r="L29" i="5" s="1"/>
  <c r="AF29" i="5" s="1"/>
  <c r="F28" i="5"/>
  <c r="L28" i="5" s="1"/>
  <c r="AF28" i="5" s="1"/>
  <c r="F27" i="5"/>
  <c r="L27" i="5" s="1"/>
  <c r="AF27" i="5" s="1"/>
  <c r="F26" i="5"/>
  <c r="L26" i="5" s="1"/>
  <c r="AF26" i="5" s="1"/>
  <c r="F25" i="5"/>
  <c r="L25" i="5" s="1"/>
  <c r="AF25" i="5" s="1"/>
  <c r="F24" i="5"/>
  <c r="L24" i="5" s="1"/>
  <c r="AF24" i="5" s="1"/>
  <c r="F23" i="5"/>
  <c r="L23" i="5" s="1"/>
  <c r="AF23" i="5" s="1"/>
  <c r="F22" i="5"/>
  <c r="L22" i="5" s="1"/>
  <c r="AF22" i="5" s="1"/>
  <c r="F21" i="5"/>
  <c r="L21" i="5" s="1"/>
  <c r="AF21" i="5" s="1"/>
  <c r="F20" i="5"/>
  <c r="L20" i="5" s="1"/>
  <c r="AF20" i="5" s="1"/>
  <c r="F19" i="5"/>
  <c r="L19" i="5" s="1"/>
  <c r="AF19" i="5" s="1"/>
  <c r="F18" i="5"/>
  <c r="L18" i="5" s="1"/>
  <c r="AF18" i="5" s="1"/>
  <c r="F17" i="5"/>
  <c r="L17" i="5" s="1"/>
  <c r="AF17" i="5" s="1"/>
  <c r="F16" i="5"/>
  <c r="L16" i="5" s="1"/>
  <c r="AF16" i="5" s="1"/>
  <c r="F15" i="5"/>
  <c r="L15" i="5" s="1"/>
  <c r="AF15" i="5" s="1"/>
  <c r="F14" i="5"/>
  <c r="L14" i="5" s="1"/>
  <c r="AF14" i="5" s="1"/>
  <c r="F13" i="5"/>
  <c r="L13" i="5" s="1"/>
  <c r="AF13" i="5" s="1"/>
  <c r="F12" i="5"/>
  <c r="L12" i="5" s="1"/>
  <c r="AF12" i="5" s="1"/>
  <c r="F11" i="5"/>
  <c r="L11" i="5" s="1"/>
  <c r="AF11" i="5" s="1"/>
  <c r="F10" i="5"/>
  <c r="L10" i="5" s="1"/>
  <c r="AF10" i="5" s="1"/>
  <c r="F9" i="5"/>
  <c r="L9" i="5" s="1"/>
  <c r="AF9" i="5" s="1"/>
  <c r="F8" i="5"/>
  <c r="L8" i="5" s="1"/>
  <c r="AF8" i="5" s="1"/>
  <c r="F7" i="5"/>
  <c r="L7" i="5" s="1"/>
  <c r="AF7" i="5" s="1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L43" i="5" l="1"/>
  <c r="AF43" i="5" s="1"/>
  <c r="L47" i="5"/>
  <c r="AF47" i="5" s="1"/>
  <c r="E6" i="4"/>
  <c r="G6" i="4" s="1"/>
  <c r="I6" i="4" s="1"/>
  <c r="E10" i="4"/>
  <c r="F10" i="4" s="1"/>
  <c r="H10" i="4" s="1"/>
  <c r="E14" i="4"/>
  <c r="G14" i="4" s="1"/>
  <c r="I14" i="4" s="1"/>
  <c r="E18" i="4"/>
  <c r="G18" i="4" s="1"/>
  <c r="I18" i="4" s="1"/>
  <c r="E22" i="4"/>
  <c r="G22" i="4" s="1"/>
  <c r="I22" i="4" s="1"/>
  <c r="E26" i="4"/>
  <c r="F26" i="4" s="1"/>
  <c r="H26" i="4" s="1"/>
  <c r="E30" i="4"/>
  <c r="F30" i="4" s="1"/>
  <c r="H30" i="4" s="1"/>
  <c r="E34" i="4"/>
  <c r="G34" i="4" s="1"/>
  <c r="I34" i="4" s="1"/>
  <c r="E38" i="4"/>
  <c r="G38" i="4" s="1"/>
  <c r="I38" i="4" s="1"/>
  <c r="E42" i="4"/>
  <c r="F42" i="4" s="1"/>
  <c r="H42" i="4" s="1"/>
  <c r="E46" i="4"/>
  <c r="F46" i="4" s="1"/>
  <c r="H46" i="4" s="1"/>
  <c r="E50" i="4"/>
  <c r="G50" i="4" s="1"/>
  <c r="I50" i="4" s="1"/>
  <c r="E54" i="4"/>
  <c r="G54" i="4" s="1"/>
  <c r="I54" i="4" s="1"/>
  <c r="E58" i="4"/>
  <c r="F58" i="4" s="1"/>
  <c r="H58" i="4" s="1"/>
  <c r="E62" i="4"/>
  <c r="G62" i="4" s="1"/>
  <c r="I62" i="4" s="1"/>
  <c r="E66" i="4"/>
  <c r="F66" i="4" s="1"/>
  <c r="H66" i="4" s="1"/>
  <c r="E70" i="4"/>
  <c r="G70" i="4" s="1"/>
  <c r="I70" i="4" s="1"/>
  <c r="E74" i="4"/>
  <c r="F74" i="4" s="1"/>
  <c r="H74" i="4" s="1"/>
  <c r="E78" i="4"/>
  <c r="G78" i="4" s="1"/>
  <c r="I78" i="4" s="1"/>
  <c r="E82" i="4"/>
  <c r="F82" i="4" s="1"/>
  <c r="H82" i="4" s="1"/>
  <c r="E86" i="4"/>
  <c r="G86" i="4" s="1"/>
  <c r="I86" i="4" s="1"/>
  <c r="E90" i="4"/>
  <c r="F90" i="4" s="1"/>
  <c r="H90" i="4" s="1"/>
  <c r="E94" i="4"/>
  <c r="F94" i="4" s="1"/>
  <c r="H94" i="4" s="1"/>
  <c r="E98" i="4"/>
  <c r="F98" i="4" s="1"/>
  <c r="H98" i="4" s="1"/>
  <c r="E102" i="4"/>
  <c r="G102" i="4" s="1"/>
  <c r="I102" i="4" s="1"/>
  <c r="E106" i="4"/>
  <c r="F106" i="4" s="1"/>
  <c r="H106" i="4" s="1"/>
  <c r="E110" i="4"/>
  <c r="F110" i="4" s="1"/>
  <c r="H110" i="4" s="1"/>
  <c r="E114" i="4"/>
  <c r="G114" i="4" s="1"/>
  <c r="I114" i="4" s="1"/>
  <c r="E118" i="4"/>
  <c r="G118" i="4" s="1"/>
  <c r="I118" i="4" s="1"/>
  <c r="E122" i="4"/>
  <c r="F122" i="4" s="1"/>
  <c r="H122" i="4" s="1"/>
  <c r="E126" i="4"/>
  <c r="F126" i="4" s="1"/>
  <c r="H126" i="4" s="1"/>
  <c r="E130" i="4"/>
  <c r="F130" i="4" s="1"/>
  <c r="H130" i="4" s="1"/>
  <c r="E134" i="4"/>
  <c r="G134" i="4" s="1"/>
  <c r="I134" i="4" s="1"/>
  <c r="E138" i="4"/>
  <c r="F138" i="4" s="1"/>
  <c r="H138" i="4" s="1"/>
  <c r="E142" i="4"/>
  <c r="G142" i="4" s="1"/>
  <c r="I142" i="4" s="1"/>
  <c r="E146" i="4"/>
  <c r="F146" i="4" s="1"/>
  <c r="H146" i="4" s="1"/>
  <c r="E150" i="4"/>
  <c r="G150" i="4" s="1"/>
  <c r="I150" i="4" s="1"/>
  <c r="E154" i="4"/>
  <c r="F154" i="4" s="1"/>
  <c r="H154" i="4" s="1"/>
  <c r="E158" i="4"/>
  <c r="F158" i="4" s="1"/>
  <c r="H158" i="4" s="1"/>
  <c r="E162" i="4"/>
  <c r="G162" i="4" s="1"/>
  <c r="I162" i="4" s="1"/>
  <c r="E166" i="4"/>
  <c r="G166" i="4" s="1"/>
  <c r="I166" i="4" s="1"/>
  <c r="E170" i="4"/>
  <c r="F170" i="4" s="1"/>
  <c r="H170" i="4" s="1"/>
  <c r="E174" i="4"/>
  <c r="F174" i="4" s="1"/>
  <c r="H174" i="4" s="1"/>
  <c r="E178" i="4"/>
  <c r="G178" i="4" s="1"/>
  <c r="I178" i="4" s="1"/>
  <c r="E182" i="4"/>
  <c r="G182" i="4" s="1"/>
  <c r="I182" i="4" s="1"/>
  <c r="E186" i="4"/>
  <c r="F186" i="4" s="1"/>
  <c r="H186" i="4" s="1"/>
  <c r="O5" i="4"/>
  <c r="H5" i="5" s="1"/>
  <c r="O9" i="4"/>
  <c r="H9" i="5" s="1"/>
  <c r="N9" i="5" s="1"/>
  <c r="AH9" i="5" s="1"/>
  <c r="O13" i="4"/>
  <c r="H13" i="5" s="1"/>
  <c r="N13" i="5" s="1"/>
  <c r="AH13" i="5" s="1"/>
  <c r="O17" i="4"/>
  <c r="H17" i="5" s="1"/>
  <c r="N17" i="5" s="1"/>
  <c r="AH17" i="5" s="1"/>
  <c r="O21" i="4"/>
  <c r="H21" i="5" s="1"/>
  <c r="N21" i="5" s="1"/>
  <c r="AH21" i="5" s="1"/>
  <c r="O25" i="4"/>
  <c r="H25" i="5" s="1"/>
  <c r="N25" i="5" s="1"/>
  <c r="AH25" i="5" s="1"/>
  <c r="O29" i="4"/>
  <c r="H29" i="5" s="1"/>
  <c r="N29" i="5" s="1"/>
  <c r="AH29" i="5" s="1"/>
  <c r="O33" i="4"/>
  <c r="H33" i="5" s="1"/>
  <c r="N33" i="5" s="1"/>
  <c r="AH33" i="5" s="1"/>
  <c r="O37" i="4"/>
  <c r="H37" i="5" s="1"/>
  <c r="N37" i="5" s="1"/>
  <c r="AH37" i="5" s="1"/>
  <c r="O41" i="4"/>
  <c r="H41" i="5" s="1"/>
  <c r="N41" i="5" s="1"/>
  <c r="AH41" i="5" s="1"/>
  <c r="O45" i="4"/>
  <c r="H45" i="5" s="1"/>
  <c r="N45" i="5" s="1"/>
  <c r="AH45" i="5" s="1"/>
  <c r="O49" i="4"/>
  <c r="H49" i="5" s="1"/>
  <c r="N49" i="5" s="1"/>
  <c r="AH49" i="5" s="1"/>
  <c r="E5" i="4"/>
  <c r="G5" i="4" s="1"/>
  <c r="I5" i="4" s="1"/>
  <c r="E9" i="4"/>
  <c r="G9" i="4" s="1"/>
  <c r="I9" i="4" s="1"/>
  <c r="E13" i="4"/>
  <c r="G13" i="4" s="1"/>
  <c r="I13" i="4" s="1"/>
  <c r="E17" i="4"/>
  <c r="F17" i="4" s="1"/>
  <c r="H17" i="4" s="1"/>
  <c r="E21" i="4"/>
  <c r="F21" i="4" s="1"/>
  <c r="H21" i="4" s="1"/>
  <c r="E25" i="4"/>
  <c r="F25" i="4" s="1"/>
  <c r="H25" i="4" s="1"/>
  <c r="E29" i="4"/>
  <c r="G29" i="4" s="1"/>
  <c r="I29" i="4" s="1"/>
  <c r="E33" i="4"/>
  <c r="F33" i="4" s="1"/>
  <c r="H33" i="4" s="1"/>
  <c r="E37" i="4"/>
  <c r="E41" i="4"/>
  <c r="F41" i="4" s="1"/>
  <c r="H41" i="4" s="1"/>
  <c r="E45" i="4"/>
  <c r="F45" i="4" s="1"/>
  <c r="H45" i="4" s="1"/>
  <c r="E49" i="4"/>
  <c r="F49" i="4" s="1"/>
  <c r="H49" i="4" s="1"/>
  <c r="E53" i="4"/>
  <c r="F53" i="4" s="1"/>
  <c r="H53" i="4" s="1"/>
  <c r="E57" i="4"/>
  <c r="F57" i="4" s="1"/>
  <c r="H57" i="4" s="1"/>
  <c r="E61" i="4"/>
  <c r="G61" i="4" s="1"/>
  <c r="I61" i="4" s="1"/>
  <c r="E65" i="4"/>
  <c r="F65" i="4" s="1"/>
  <c r="H65" i="4" s="1"/>
  <c r="E69" i="4"/>
  <c r="F69" i="4" s="1"/>
  <c r="H69" i="4" s="1"/>
  <c r="E73" i="4"/>
  <c r="G73" i="4" s="1"/>
  <c r="I73" i="4" s="1"/>
  <c r="E77" i="4"/>
  <c r="F77" i="4" s="1"/>
  <c r="H77" i="4" s="1"/>
  <c r="E81" i="4"/>
  <c r="F81" i="4" s="1"/>
  <c r="H81" i="4" s="1"/>
  <c r="E85" i="4"/>
  <c r="E89" i="4"/>
  <c r="F89" i="4" s="1"/>
  <c r="H89" i="4" s="1"/>
  <c r="E93" i="4"/>
  <c r="F93" i="4" s="1"/>
  <c r="H93" i="4" s="1"/>
  <c r="E97" i="4"/>
  <c r="F97" i="4" s="1"/>
  <c r="H97" i="4" s="1"/>
  <c r="E101" i="4"/>
  <c r="G101" i="4" s="1"/>
  <c r="I101" i="4" s="1"/>
  <c r="E105" i="4"/>
  <c r="F105" i="4" s="1"/>
  <c r="H105" i="4" s="1"/>
  <c r="E109" i="4"/>
  <c r="G109" i="4" s="1"/>
  <c r="I109" i="4" s="1"/>
  <c r="E113" i="4"/>
  <c r="F113" i="4" s="1"/>
  <c r="H113" i="4" s="1"/>
  <c r="E117" i="4"/>
  <c r="E121" i="4"/>
  <c r="F121" i="4" s="1"/>
  <c r="H121" i="4" s="1"/>
  <c r="E125" i="4"/>
  <c r="F125" i="4" s="1"/>
  <c r="H125" i="4" s="1"/>
  <c r="E129" i="4"/>
  <c r="F129" i="4" s="1"/>
  <c r="H129" i="4" s="1"/>
  <c r="E133" i="4"/>
  <c r="G133" i="4" s="1"/>
  <c r="I133" i="4" s="1"/>
  <c r="E137" i="4"/>
  <c r="G137" i="4" s="1"/>
  <c r="I137" i="4" s="1"/>
  <c r="E141" i="4"/>
  <c r="G141" i="4" s="1"/>
  <c r="I141" i="4" s="1"/>
  <c r="E145" i="4"/>
  <c r="G145" i="4" s="1"/>
  <c r="I145" i="4" s="1"/>
  <c r="E149" i="4"/>
  <c r="F149" i="4" s="1"/>
  <c r="H149" i="4" s="1"/>
  <c r="E153" i="4"/>
  <c r="F153" i="4" s="1"/>
  <c r="H153" i="4" s="1"/>
  <c r="E157" i="4"/>
  <c r="G157" i="4" s="1"/>
  <c r="I157" i="4" s="1"/>
  <c r="E161" i="4"/>
  <c r="F161" i="4" s="1"/>
  <c r="H161" i="4" s="1"/>
  <c r="E165" i="4"/>
  <c r="G165" i="4" s="1"/>
  <c r="I165" i="4" s="1"/>
  <c r="E169" i="4"/>
  <c r="F169" i="4" s="1"/>
  <c r="H169" i="4" s="1"/>
  <c r="E173" i="4"/>
  <c r="G173" i="4" s="1"/>
  <c r="I173" i="4" s="1"/>
  <c r="E177" i="4"/>
  <c r="G177" i="4" s="1"/>
  <c r="I177" i="4" s="1"/>
  <c r="E181" i="4"/>
  <c r="F181" i="4" s="1"/>
  <c r="H181" i="4" s="1"/>
  <c r="E185" i="4"/>
  <c r="F185" i="4" s="1"/>
  <c r="H185" i="4" s="1"/>
  <c r="E189" i="4"/>
  <c r="G189" i="4" s="1"/>
  <c r="I189" i="4" s="1"/>
  <c r="O4" i="4"/>
  <c r="O8" i="4"/>
  <c r="H8" i="5" s="1"/>
  <c r="N8" i="5" s="1"/>
  <c r="AH8" i="5" s="1"/>
  <c r="O12" i="4"/>
  <c r="H12" i="5" s="1"/>
  <c r="N12" i="5" s="1"/>
  <c r="AH12" i="5" s="1"/>
  <c r="O16" i="4"/>
  <c r="H16" i="5" s="1"/>
  <c r="N16" i="5" s="1"/>
  <c r="AH16" i="5" s="1"/>
  <c r="O20" i="4"/>
  <c r="H20" i="5" s="1"/>
  <c r="N20" i="5" s="1"/>
  <c r="AH20" i="5" s="1"/>
  <c r="O24" i="4"/>
  <c r="H24" i="5" s="1"/>
  <c r="N24" i="5" s="1"/>
  <c r="AH24" i="5" s="1"/>
  <c r="O28" i="4"/>
  <c r="H28" i="5" s="1"/>
  <c r="N28" i="5" s="1"/>
  <c r="AH28" i="5" s="1"/>
  <c r="O32" i="4"/>
  <c r="H32" i="5" s="1"/>
  <c r="N32" i="5" s="1"/>
  <c r="AH32" i="5" s="1"/>
  <c r="O36" i="4"/>
  <c r="Q36" i="4" s="1"/>
  <c r="T36" i="4" s="1"/>
  <c r="O40" i="4"/>
  <c r="H40" i="5" s="1"/>
  <c r="N40" i="5" s="1"/>
  <c r="AH40" i="5" s="1"/>
  <c r="O44" i="4"/>
  <c r="H44" i="5" s="1"/>
  <c r="N44" i="5" s="1"/>
  <c r="AH44" i="5" s="1"/>
  <c r="O48" i="4"/>
  <c r="H48" i="5" s="1"/>
  <c r="N48" i="5" s="1"/>
  <c r="AH48" i="5" s="1"/>
  <c r="E4" i="4"/>
  <c r="G4" i="4" s="1"/>
  <c r="I4" i="4" s="1"/>
  <c r="E8" i="4"/>
  <c r="G8" i="4" s="1"/>
  <c r="I8" i="4" s="1"/>
  <c r="E12" i="4"/>
  <c r="F12" i="4" s="1"/>
  <c r="H12" i="4" s="1"/>
  <c r="E16" i="4"/>
  <c r="E20" i="4"/>
  <c r="F20" i="4" s="1"/>
  <c r="H20" i="4" s="1"/>
  <c r="E24" i="4"/>
  <c r="G24" i="4" s="1"/>
  <c r="I24" i="4" s="1"/>
  <c r="E28" i="4"/>
  <c r="F28" i="4" s="1"/>
  <c r="H28" i="4" s="1"/>
  <c r="E32" i="4"/>
  <c r="E36" i="4"/>
  <c r="G36" i="4" s="1"/>
  <c r="I36" i="4" s="1"/>
  <c r="E40" i="4"/>
  <c r="G40" i="4" s="1"/>
  <c r="I40" i="4" s="1"/>
  <c r="E44" i="4"/>
  <c r="F44" i="4" s="1"/>
  <c r="H44" i="4" s="1"/>
  <c r="E48" i="4"/>
  <c r="E52" i="4"/>
  <c r="F52" i="4" s="1"/>
  <c r="H52" i="4" s="1"/>
  <c r="E56" i="4"/>
  <c r="G56" i="4" s="1"/>
  <c r="I56" i="4" s="1"/>
  <c r="E60" i="4"/>
  <c r="F60" i="4" s="1"/>
  <c r="H60" i="4" s="1"/>
  <c r="E64" i="4"/>
  <c r="E68" i="4"/>
  <c r="E72" i="4"/>
  <c r="G72" i="4" s="1"/>
  <c r="I72" i="4" s="1"/>
  <c r="E76" i="4"/>
  <c r="F76" i="4" s="1"/>
  <c r="H76" i="4" s="1"/>
  <c r="E80" i="4"/>
  <c r="E84" i="4"/>
  <c r="G84" i="4" s="1"/>
  <c r="I84" i="4" s="1"/>
  <c r="E88" i="4"/>
  <c r="G88" i="4" s="1"/>
  <c r="I88" i="4" s="1"/>
  <c r="E92" i="4"/>
  <c r="F92" i="4" s="1"/>
  <c r="H92" i="4" s="1"/>
  <c r="E96" i="4"/>
  <c r="E100" i="4"/>
  <c r="E104" i="4"/>
  <c r="G104" i="4" s="1"/>
  <c r="I104" i="4" s="1"/>
  <c r="E108" i="4"/>
  <c r="F108" i="4" s="1"/>
  <c r="H108" i="4" s="1"/>
  <c r="E112" i="4"/>
  <c r="E116" i="4"/>
  <c r="F116" i="4" s="1"/>
  <c r="H116" i="4" s="1"/>
  <c r="E120" i="4"/>
  <c r="F120" i="4" s="1"/>
  <c r="H120" i="4" s="1"/>
  <c r="E124" i="4"/>
  <c r="F124" i="4" s="1"/>
  <c r="H124" i="4" s="1"/>
  <c r="E128" i="4"/>
  <c r="E132" i="4"/>
  <c r="E136" i="4"/>
  <c r="F136" i="4" s="1"/>
  <c r="H136" i="4" s="1"/>
  <c r="E140" i="4"/>
  <c r="F140" i="4" s="1"/>
  <c r="H140" i="4" s="1"/>
  <c r="E144" i="4"/>
  <c r="E148" i="4"/>
  <c r="G148" i="4" s="1"/>
  <c r="I148" i="4" s="1"/>
  <c r="E152" i="4"/>
  <c r="F152" i="4" s="1"/>
  <c r="H152" i="4" s="1"/>
  <c r="E156" i="4"/>
  <c r="F156" i="4" s="1"/>
  <c r="H156" i="4" s="1"/>
  <c r="E160" i="4"/>
  <c r="E164" i="4"/>
  <c r="E168" i="4"/>
  <c r="F168" i="4" s="1"/>
  <c r="H168" i="4" s="1"/>
  <c r="E172" i="4"/>
  <c r="F172" i="4" s="1"/>
  <c r="H172" i="4" s="1"/>
  <c r="E176" i="4"/>
  <c r="E180" i="4"/>
  <c r="F180" i="4" s="1"/>
  <c r="H180" i="4" s="1"/>
  <c r="E184" i="4"/>
  <c r="F184" i="4" s="1"/>
  <c r="H184" i="4" s="1"/>
  <c r="E188" i="4"/>
  <c r="F188" i="4" s="1"/>
  <c r="H188" i="4" s="1"/>
  <c r="O7" i="4"/>
  <c r="H7" i="5" s="1"/>
  <c r="N7" i="5" s="1"/>
  <c r="AH7" i="5" s="1"/>
  <c r="O11" i="4"/>
  <c r="H11" i="5" s="1"/>
  <c r="N11" i="5" s="1"/>
  <c r="AH11" i="5" s="1"/>
  <c r="O15" i="4"/>
  <c r="O19" i="4"/>
  <c r="O23" i="4"/>
  <c r="H23" i="5" s="1"/>
  <c r="N23" i="5" s="1"/>
  <c r="AH23" i="5" s="1"/>
  <c r="O27" i="4"/>
  <c r="H27" i="5" s="1"/>
  <c r="N27" i="5" s="1"/>
  <c r="AH27" i="5" s="1"/>
  <c r="O31" i="4"/>
  <c r="O35" i="4"/>
  <c r="O39" i="4"/>
  <c r="H39" i="5" s="1"/>
  <c r="N39" i="5" s="1"/>
  <c r="AH39" i="5" s="1"/>
  <c r="O43" i="4"/>
  <c r="H43" i="5" s="1"/>
  <c r="K77" i="5" s="1"/>
  <c r="O47" i="4"/>
  <c r="D51" i="3"/>
  <c r="E7" i="4"/>
  <c r="G7" i="4" s="1"/>
  <c r="I7" i="4" s="1"/>
  <c r="E11" i="4"/>
  <c r="E15" i="4"/>
  <c r="E19" i="4"/>
  <c r="F19" i="4" s="1"/>
  <c r="H19" i="4" s="1"/>
  <c r="E23" i="4"/>
  <c r="G23" i="4" s="1"/>
  <c r="I23" i="4" s="1"/>
  <c r="E27" i="4"/>
  <c r="E31" i="4"/>
  <c r="G31" i="4" s="1"/>
  <c r="I31" i="4" s="1"/>
  <c r="E35" i="4"/>
  <c r="F35" i="4" s="1"/>
  <c r="H35" i="4" s="1"/>
  <c r="E39" i="4"/>
  <c r="G39" i="4" s="1"/>
  <c r="I39" i="4" s="1"/>
  <c r="E43" i="4"/>
  <c r="E47" i="4"/>
  <c r="G47" i="4" s="1"/>
  <c r="I47" i="4" s="1"/>
  <c r="E51" i="4"/>
  <c r="F51" i="4" s="1"/>
  <c r="H51" i="4" s="1"/>
  <c r="E55" i="4"/>
  <c r="G55" i="4" s="1"/>
  <c r="I55" i="4" s="1"/>
  <c r="E59" i="4"/>
  <c r="E63" i="4"/>
  <c r="E67" i="4"/>
  <c r="G67" i="4" s="1"/>
  <c r="I67" i="4" s="1"/>
  <c r="E71" i="4"/>
  <c r="G71" i="4" s="1"/>
  <c r="I71" i="4" s="1"/>
  <c r="E75" i="4"/>
  <c r="E79" i="4"/>
  <c r="G79" i="4" s="1"/>
  <c r="I79" i="4" s="1"/>
  <c r="E83" i="4"/>
  <c r="G83" i="4" s="1"/>
  <c r="I83" i="4" s="1"/>
  <c r="E87" i="4"/>
  <c r="G87" i="4" s="1"/>
  <c r="I87" i="4" s="1"/>
  <c r="E91" i="4"/>
  <c r="E95" i="4"/>
  <c r="F95" i="4" s="1"/>
  <c r="H95" i="4" s="1"/>
  <c r="E99" i="4"/>
  <c r="G99" i="4" s="1"/>
  <c r="I99" i="4" s="1"/>
  <c r="E103" i="4"/>
  <c r="G103" i="4" s="1"/>
  <c r="I103" i="4" s="1"/>
  <c r="E107" i="4"/>
  <c r="E111" i="4"/>
  <c r="E115" i="4"/>
  <c r="G115" i="4" s="1"/>
  <c r="I115" i="4" s="1"/>
  <c r="E119" i="4"/>
  <c r="G119" i="4" s="1"/>
  <c r="I119" i="4" s="1"/>
  <c r="E123" i="4"/>
  <c r="E127" i="4"/>
  <c r="F127" i="4" s="1"/>
  <c r="H127" i="4" s="1"/>
  <c r="E131" i="4"/>
  <c r="G131" i="4" s="1"/>
  <c r="I131" i="4" s="1"/>
  <c r="E135" i="4"/>
  <c r="G135" i="4" s="1"/>
  <c r="I135" i="4" s="1"/>
  <c r="E139" i="4"/>
  <c r="E143" i="4"/>
  <c r="F143" i="4" s="1"/>
  <c r="H143" i="4" s="1"/>
  <c r="E147" i="4"/>
  <c r="G147" i="4" s="1"/>
  <c r="I147" i="4" s="1"/>
  <c r="E151" i="4"/>
  <c r="G151" i="4" s="1"/>
  <c r="I151" i="4" s="1"/>
  <c r="E155" i="4"/>
  <c r="E159" i="4"/>
  <c r="G159" i="4" s="1"/>
  <c r="I159" i="4" s="1"/>
  <c r="E163" i="4"/>
  <c r="G163" i="4" s="1"/>
  <c r="I163" i="4" s="1"/>
  <c r="E167" i="4"/>
  <c r="G167" i="4" s="1"/>
  <c r="I167" i="4" s="1"/>
  <c r="E171" i="4"/>
  <c r="E175" i="4"/>
  <c r="F175" i="4" s="1"/>
  <c r="H175" i="4" s="1"/>
  <c r="E179" i="4"/>
  <c r="G179" i="4" s="1"/>
  <c r="I179" i="4" s="1"/>
  <c r="E183" i="4"/>
  <c r="G183" i="4" s="1"/>
  <c r="I183" i="4" s="1"/>
  <c r="E187" i="4"/>
  <c r="O6" i="4"/>
  <c r="H6" i="5" s="1"/>
  <c r="O10" i="4"/>
  <c r="H10" i="5" s="1"/>
  <c r="N10" i="5" s="1"/>
  <c r="AH10" i="5" s="1"/>
  <c r="O14" i="4"/>
  <c r="O18" i="4"/>
  <c r="H18" i="5" s="1"/>
  <c r="N18" i="5" s="1"/>
  <c r="AH18" i="5" s="1"/>
  <c r="O22" i="4"/>
  <c r="H22" i="5" s="1"/>
  <c r="N22" i="5" s="1"/>
  <c r="AH22" i="5" s="1"/>
  <c r="O26" i="4"/>
  <c r="H26" i="5" s="1"/>
  <c r="N26" i="5" s="1"/>
  <c r="AH26" i="5" s="1"/>
  <c r="O30" i="4"/>
  <c r="O34" i="4"/>
  <c r="H34" i="5" s="1"/>
  <c r="N34" i="5" s="1"/>
  <c r="AH34" i="5" s="1"/>
  <c r="O38" i="4"/>
  <c r="H38" i="5" s="1"/>
  <c r="N38" i="5" s="1"/>
  <c r="AH38" i="5" s="1"/>
  <c r="O42" i="4"/>
  <c r="H42" i="5" s="1"/>
  <c r="N42" i="5" s="1"/>
  <c r="AH42" i="5" s="1"/>
  <c r="O46" i="4"/>
  <c r="H50" i="5"/>
  <c r="N50" i="5" s="1"/>
  <c r="AH50" i="5" s="1"/>
  <c r="F51" i="5"/>
  <c r="M71" i="5" s="1"/>
  <c r="B71" i="5"/>
  <c r="D71" i="5"/>
  <c r="F71" i="5"/>
  <c r="H71" i="5"/>
  <c r="J71" i="5"/>
  <c r="C71" i="5"/>
  <c r="E71" i="5"/>
  <c r="G71" i="5"/>
  <c r="I71" i="5"/>
  <c r="I7" i="5"/>
  <c r="I9" i="5"/>
  <c r="O9" i="5" s="1"/>
  <c r="AI9" i="5" s="1"/>
  <c r="I11" i="5"/>
  <c r="I13" i="5"/>
  <c r="O13" i="5" s="1"/>
  <c r="AI13" i="5" s="1"/>
  <c r="I15" i="5"/>
  <c r="I17" i="5"/>
  <c r="O17" i="5" s="1"/>
  <c r="AI17" i="5" s="1"/>
  <c r="I19" i="5"/>
  <c r="I21" i="5"/>
  <c r="O21" i="5" s="1"/>
  <c r="AI21" i="5" s="1"/>
  <c r="I23" i="5"/>
  <c r="I25" i="5"/>
  <c r="O25" i="5" s="1"/>
  <c r="AI25" i="5" s="1"/>
  <c r="I27" i="5"/>
  <c r="I29" i="5"/>
  <c r="O29" i="5" s="1"/>
  <c r="AI29" i="5" s="1"/>
  <c r="I31" i="5"/>
  <c r="I33" i="5"/>
  <c r="O33" i="5" s="1"/>
  <c r="AI33" i="5" s="1"/>
  <c r="I35" i="5"/>
  <c r="I37" i="5"/>
  <c r="O37" i="5" s="1"/>
  <c r="AI37" i="5" s="1"/>
  <c r="I39" i="5"/>
  <c r="I41" i="5"/>
  <c r="O41" i="5" s="1"/>
  <c r="AI41" i="5" s="1"/>
  <c r="I43" i="5"/>
  <c r="K74" i="5" s="1"/>
  <c r="I45" i="5"/>
  <c r="O45" i="5" s="1"/>
  <c r="AI45" i="5" s="1"/>
  <c r="I47" i="5"/>
  <c r="L74" i="5" s="1"/>
  <c r="I49" i="5"/>
  <c r="O49" i="5" s="1"/>
  <c r="AI49" i="5" s="1"/>
  <c r="I8" i="5"/>
  <c r="O8" i="5" s="1"/>
  <c r="AI8" i="5" s="1"/>
  <c r="I10" i="5"/>
  <c r="O10" i="5" s="1"/>
  <c r="AI10" i="5" s="1"/>
  <c r="I12" i="5"/>
  <c r="O12" i="5" s="1"/>
  <c r="AI12" i="5" s="1"/>
  <c r="I14" i="5"/>
  <c r="O14" i="5" s="1"/>
  <c r="AI14" i="5" s="1"/>
  <c r="I16" i="5"/>
  <c r="O16" i="5" s="1"/>
  <c r="AI16" i="5" s="1"/>
  <c r="I18" i="5"/>
  <c r="O18" i="5" s="1"/>
  <c r="AI18" i="5" s="1"/>
  <c r="I20" i="5"/>
  <c r="O20" i="5" s="1"/>
  <c r="AI20" i="5" s="1"/>
  <c r="I22" i="5"/>
  <c r="O22" i="5" s="1"/>
  <c r="AI22" i="5" s="1"/>
  <c r="I24" i="5"/>
  <c r="O24" i="5" s="1"/>
  <c r="AI24" i="5" s="1"/>
  <c r="I26" i="5"/>
  <c r="O26" i="5" s="1"/>
  <c r="AI26" i="5" s="1"/>
  <c r="I28" i="5"/>
  <c r="O28" i="5" s="1"/>
  <c r="AI28" i="5" s="1"/>
  <c r="I30" i="5"/>
  <c r="O30" i="5" s="1"/>
  <c r="AI30" i="5" s="1"/>
  <c r="I32" i="5"/>
  <c r="O32" i="5" s="1"/>
  <c r="AI32" i="5" s="1"/>
  <c r="I34" i="5"/>
  <c r="O34" i="5" s="1"/>
  <c r="AI34" i="5" s="1"/>
  <c r="I36" i="5"/>
  <c r="O36" i="5" s="1"/>
  <c r="AI36" i="5" s="1"/>
  <c r="I38" i="5"/>
  <c r="O38" i="5" s="1"/>
  <c r="AI38" i="5" s="1"/>
  <c r="I40" i="5"/>
  <c r="O40" i="5" s="1"/>
  <c r="AI40" i="5" s="1"/>
  <c r="I42" i="5"/>
  <c r="O42" i="5" s="1"/>
  <c r="AI42" i="5" s="1"/>
  <c r="I44" i="5"/>
  <c r="O44" i="5" s="1"/>
  <c r="AI44" i="5" s="1"/>
  <c r="I46" i="5"/>
  <c r="O46" i="5" s="1"/>
  <c r="AI46" i="5" s="1"/>
  <c r="I48" i="5"/>
  <c r="O48" i="5" s="1"/>
  <c r="AI48" i="5" s="1"/>
  <c r="I50" i="5"/>
  <c r="O50" i="5" s="1"/>
  <c r="AI50" i="5" s="1"/>
  <c r="F47" i="4"/>
  <c r="H47" i="4" s="1"/>
  <c r="L51" i="5" l="1"/>
  <c r="AF51" i="5" s="1"/>
  <c r="N43" i="5"/>
  <c r="AH43" i="5" s="1"/>
  <c r="F18" i="4"/>
  <c r="H18" i="4" s="1"/>
  <c r="F114" i="4"/>
  <c r="H114" i="4" s="1"/>
  <c r="F102" i="4"/>
  <c r="H102" i="4" s="1"/>
  <c r="P37" i="4"/>
  <c r="S37" i="4" s="1"/>
  <c r="F166" i="4"/>
  <c r="H166" i="4" s="1"/>
  <c r="G82" i="4"/>
  <c r="I82" i="4" s="1"/>
  <c r="Q17" i="4"/>
  <c r="T17" i="4" s="1"/>
  <c r="F162" i="4"/>
  <c r="H162" i="4" s="1"/>
  <c r="F50" i="4"/>
  <c r="H50" i="4" s="1"/>
  <c r="P5" i="4"/>
  <c r="F54" i="4"/>
  <c r="H54" i="4" s="1"/>
  <c r="P21" i="4"/>
  <c r="S21" i="4" s="1"/>
  <c r="P17" i="4"/>
  <c r="S17" i="4" s="1"/>
  <c r="F34" i="4"/>
  <c r="H34" i="4" s="1"/>
  <c r="F178" i="4"/>
  <c r="H178" i="4" s="1"/>
  <c r="G146" i="4"/>
  <c r="I146" i="4" s="1"/>
  <c r="G98" i="4"/>
  <c r="I98" i="4" s="1"/>
  <c r="G66" i="4"/>
  <c r="I66" i="4" s="1"/>
  <c r="P33" i="4"/>
  <c r="S33" i="4" s="1"/>
  <c r="G130" i="4"/>
  <c r="I130" i="4" s="1"/>
  <c r="F78" i="4"/>
  <c r="H78" i="4" s="1"/>
  <c r="F182" i="4"/>
  <c r="H182" i="4" s="1"/>
  <c r="F86" i="4"/>
  <c r="H86" i="4" s="1"/>
  <c r="F70" i="4"/>
  <c r="H70" i="4" s="1"/>
  <c r="F38" i="4"/>
  <c r="H38" i="4" s="1"/>
  <c r="Q29" i="4"/>
  <c r="T29" i="4" s="1"/>
  <c r="F62" i="4"/>
  <c r="H62" i="4" s="1"/>
  <c r="Q45" i="4"/>
  <c r="T45" i="4" s="1"/>
  <c r="G126" i="4"/>
  <c r="I126" i="4" s="1"/>
  <c r="G110" i="4"/>
  <c r="I110" i="4" s="1"/>
  <c r="P45" i="4"/>
  <c r="S45" i="4" s="1"/>
  <c r="F142" i="4"/>
  <c r="H142" i="4" s="1"/>
  <c r="F14" i="4"/>
  <c r="H14" i="4" s="1"/>
  <c r="G174" i="4"/>
  <c r="I174" i="4" s="1"/>
  <c r="F150" i="4"/>
  <c r="H150" i="4" s="1"/>
  <c r="F134" i="4"/>
  <c r="H134" i="4" s="1"/>
  <c r="F118" i="4"/>
  <c r="H118" i="4" s="1"/>
  <c r="G46" i="4"/>
  <c r="I46" i="4" s="1"/>
  <c r="F22" i="4"/>
  <c r="H22" i="4" s="1"/>
  <c r="F6" i="4"/>
  <c r="H6" i="4" s="1"/>
  <c r="G158" i="4"/>
  <c r="I158" i="4" s="1"/>
  <c r="G94" i="4"/>
  <c r="I94" i="4" s="1"/>
  <c r="G30" i="4"/>
  <c r="I30" i="4" s="1"/>
  <c r="Q49" i="4"/>
  <c r="T49" i="4" s="1"/>
  <c r="P29" i="4"/>
  <c r="S29" i="4" s="1"/>
  <c r="Q13" i="4"/>
  <c r="T13" i="4" s="1"/>
  <c r="P49" i="4"/>
  <c r="S49" i="4" s="1"/>
  <c r="Q33" i="4"/>
  <c r="T33" i="4" s="1"/>
  <c r="P13" i="4"/>
  <c r="S13" i="4" s="1"/>
  <c r="G186" i="4"/>
  <c r="I186" i="4" s="1"/>
  <c r="G170" i="4"/>
  <c r="I170" i="4" s="1"/>
  <c r="G154" i="4"/>
  <c r="I154" i="4" s="1"/>
  <c r="G138" i="4"/>
  <c r="I138" i="4" s="1"/>
  <c r="G122" i="4"/>
  <c r="I122" i="4" s="1"/>
  <c r="G106" i="4"/>
  <c r="I106" i="4" s="1"/>
  <c r="G90" i="4"/>
  <c r="I90" i="4" s="1"/>
  <c r="G74" i="4"/>
  <c r="I74" i="4" s="1"/>
  <c r="G58" i="4"/>
  <c r="I58" i="4" s="1"/>
  <c r="G42" i="4"/>
  <c r="I42" i="4" s="1"/>
  <c r="G26" i="4"/>
  <c r="I26" i="4" s="1"/>
  <c r="G10" i="4"/>
  <c r="I10" i="4" s="1"/>
  <c r="Q41" i="4"/>
  <c r="T41" i="4" s="1"/>
  <c r="Q25" i="4"/>
  <c r="T25" i="4" s="1"/>
  <c r="Q9" i="4"/>
  <c r="T9" i="4" s="1"/>
  <c r="P41" i="4"/>
  <c r="S41" i="4" s="1"/>
  <c r="P25" i="4"/>
  <c r="S25" i="4" s="1"/>
  <c r="P9" i="4"/>
  <c r="S9" i="4" s="1"/>
  <c r="Q37" i="4"/>
  <c r="T37" i="4" s="1"/>
  <c r="Q21" i="4"/>
  <c r="T21" i="4" s="1"/>
  <c r="Q5" i="4"/>
  <c r="G17" i="4"/>
  <c r="I17" i="4" s="1"/>
  <c r="G127" i="4"/>
  <c r="I127" i="4" s="1"/>
  <c r="G121" i="4"/>
  <c r="I121" i="4" s="1"/>
  <c r="G185" i="4"/>
  <c r="I185" i="4" s="1"/>
  <c r="G105" i="4"/>
  <c r="I105" i="4" s="1"/>
  <c r="G116" i="4"/>
  <c r="I116" i="4" s="1"/>
  <c r="G169" i="4"/>
  <c r="I169" i="4" s="1"/>
  <c r="G89" i="4"/>
  <c r="I89" i="4" s="1"/>
  <c r="B77" i="5"/>
  <c r="F165" i="4"/>
  <c r="H165" i="4" s="1"/>
  <c r="F79" i="4"/>
  <c r="H79" i="4" s="1"/>
  <c r="F84" i="4"/>
  <c r="H84" i="4" s="1"/>
  <c r="Q20" i="4"/>
  <c r="T20" i="4" s="1"/>
  <c r="G149" i="4"/>
  <c r="I149" i="4" s="1"/>
  <c r="G69" i="4"/>
  <c r="I69" i="4" s="1"/>
  <c r="F5" i="4"/>
  <c r="H5" i="4" s="1"/>
  <c r="F4" i="4"/>
  <c r="H4" i="4" s="1"/>
  <c r="P20" i="4"/>
  <c r="S20" i="4" s="1"/>
  <c r="G175" i="4"/>
  <c r="I175" i="4" s="1"/>
  <c r="F145" i="4"/>
  <c r="H145" i="4" s="1"/>
  <c r="F101" i="4"/>
  <c r="H101" i="4" s="1"/>
  <c r="G53" i="4"/>
  <c r="I53" i="4" s="1"/>
  <c r="F148" i="4"/>
  <c r="H148" i="4" s="1"/>
  <c r="Q48" i="4"/>
  <c r="T48" i="4" s="1"/>
  <c r="P16" i="4"/>
  <c r="S16" i="4" s="1"/>
  <c r="G95" i="4"/>
  <c r="I95" i="4" s="1"/>
  <c r="G180" i="4"/>
  <c r="I180" i="4" s="1"/>
  <c r="G20" i="4"/>
  <c r="I20" i="4" s="1"/>
  <c r="P32" i="4"/>
  <c r="S32" i="4" s="1"/>
  <c r="F177" i="4"/>
  <c r="H177" i="4" s="1"/>
  <c r="F67" i="4"/>
  <c r="H67" i="4" s="1"/>
  <c r="G41" i="4"/>
  <c r="I41" i="4" s="1"/>
  <c r="G25" i="4"/>
  <c r="I25" i="4" s="1"/>
  <c r="G153" i="4"/>
  <c r="I153" i="4" s="1"/>
  <c r="G57" i="4"/>
  <c r="I57" i="4" s="1"/>
  <c r="F29" i="4"/>
  <c r="H29" i="4" s="1"/>
  <c r="P40" i="4"/>
  <c r="S40" i="4" s="1"/>
  <c r="P12" i="4"/>
  <c r="S12" i="4" s="1"/>
  <c r="D20" i="6"/>
  <c r="F157" i="4"/>
  <c r="H157" i="4" s="1"/>
  <c r="F131" i="4"/>
  <c r="H131" i="4" s="1"/>
  <c r="G77" i="4"/>
  <c r="I77" i="4" s="1"/>
  <c r="Q40" i="4"/>
  <c r="T40" i="4" s="1"/>
  <c r="Q8" i="4"/>
  <c r="T8" i="4" s="1"/>
  <c r="F141" i="4"/>
  <c r="H141" i="4" s="1"/>
  <c r="F189" i="4"/>
  <c r="H189" i="4" s="1"/>
  <c r="F137" i="4"/>
  <c r="H137" i="4" s="1"/>
  <c r="G125" i="4"/>
  <c r="I125" i="4" s="1"/>
  <c r="F109" i="4"/>
  <c r="H109" i="4" s="1"/>
  <c r="F73" i="4"/>
  <c r="H73" i="4" s="1"/>
  <c r="F61" i="4"/>
  <c r="H61" i="4" s="1"/>
  <c r="G19" i="4"/>
  <c r="I19" i="4" s="1"/>
  <c r="F9" i="4"/>
  <c r="H9" i="4" s="1"/>
  <c r="F56" i="4"/>
  <c r="H56" i="4" s="1"/>
  <c r="Q7" i="4"/>
  <c r="T7" i="4" s="1"/>
  <c r="Q44" i="4"/>
  <c r="T44" i="4" s="1"/>
  <c r="Q34" i="4"/>
  <c r="T34" i="4" s="1"/>
  <c r="P24" i="4"/>
  <c r="S24" i="4" s="1"/>
  <c r="F13" i="4"/>
  <c r="H13" i="4" s="1"/>
  <c r="Q28" i="4"/>
  <c r="T28" i="4" s="1"/>
  <c r="F83" i="4"/>
  <c r="H83" i="4" s="1"/>
  <c r="G35" i="4"/>
  <c r="I35" i="4" s="1"/>
  <c r="Q23" i="4"/>
  <c r="T23" i="4" s="1"/>
  <c r="Q24" i="4"/>
  <c r="T24" i="4" s="1"/>
  <c r="Q18" i="4"/>
  <c r="T18" i="4" s="1"/>
  <c r="P8" i="4"/>
  <c r="S8" i="4" s="1"/>
  <c r="F173" i="4"/>
  <c r="H173" i="4" s="1"/>
  <c r="G161" i="4"/>
  <c r="I161" i="4" s="1"/>
  <c r="G113" i="4"/>
  <c r="I113" i="4" s="1"/>
  <c r="G93" i="4"/>
  <c r="I93" i="4" s="1"/>
  <c r="G81" i="4"/>
  <c r="I81" i="4" s="1"/>
  <c r="G65" i="4"/>
  <c r="I65" i="4" s="1"/>
  <c r="G45" i="4"/>
  <c r="I45" i="4" s="1"/>
  <c r="G33" i="4"/>
  <c r="I33" i="4" s="1"/>
  <c r="P44" i="4"/>
  <c r="S44" i="4" s="1"/>
  <c r="P28" i="4"/>
  <c r="S28" i="4" s="1"/>
  <c r="G77" i="5"/>
  <c r="Q32" i="4"/>
  <c r="T32" i="4" s="1"/>
  <c r="H46" i="5"/>
  <c r="N46" i="5" s="1"/>
  <c r="AH46" i="5" s="1"/>
  <c r="Q46" i="4"/>
  <c r="T46" i="4" s="1"/>
  <c r="H30" i="5"/>
  <c r="N30" i="5" s="1"/>
  <c r="AH30" i="5" s="1"/>
  <c r="P30" i="4"/>
  <c r="S30" i="4" s="1"/>
  <c r="Q30" i="4"/>
  <c r="T30" i="4" s="1"/>
  <c r="H14" i="5"/>
  <c r="N14" i="5" s="1"/>
  <c r="AH14" i="5" s="1"/>
  <c r="P14" i="4"/>
  <c r="S14" i="4" s="1"/>
  <c r="Q14" i="4"/>
  <c r="T14" i="4" s="1"/>
  <c r="F111" i="4"/>
  <c r="H111" i="4" s="1"/>
  <c r="G111" i="4"/>
  <c r="I111" i="4" s="1"/>
  <c r="F63" i="4"/>
  <c r="H63" i="4" s="1"/>
  <c r="G63" i="4"/>
  <c r="I63" i="4" s="1"/>
  <c r="F15" i="4"/>
  <c r="H15" i="4" s="1"/>
  <c r="G15" i="4"/>
  <c r="I15" i="4" s="1"/>
  <c r="H51" i="5"/>
  <c r="M77" i="5" s="1"/>
  <c r="H35" i="5"/>
  <c r="Q35" i="4"/>
  <c r="T35" i="4" s="1"/>
  <c r="H19" i="5"/>
  <c r="P19" i="4"/>
  <c r="S19" i="4" s="1"/>
  <c r="Q19" i="4"/>
  <c r="T19" i="4" s="1"/>
  <c r="F164" i="4"/>
  <c r="H164" i="4" s="1"/>
  <c r="G164" i="4"/>
  <c r="I164" i="4" s="1"/>
  <c r="F132" i="4"/>
  <c r="H132" i="4" s="1"/>
  <c r="G132" i="4"/>
  <c r="I132" i="4" s="1"/>
  <c r="F100" i="4"/>
  <c r="H100" i="4" s="1"/>
  <c r="G100" i="4"/>
  <c r="I100" i="4" s="1"/>
  <c r="F68" i="4"/>
  <c r="H68" i="4" s="1"/>
  <c r="G68" i="4"/>
  <c r="I68" i="4" s="1"/>
  <c r="H36" i="5"/>
  <c r="N36" i="5" s="1"/>
  <c r="AH36" i="5" s="1"/>
  <c r="P36" i="4"/>
  <c r="S36" i="4" s="1"/>
  <c r="H4" i="5"/>
  <c r="Q4" i="4"/>
  <c r="F117" i="4"/>
  <c r="H117" i="4" s="1"/>
  <c r="G117" i="4"/>
  <c r="I117" i="4" s="1"/>
  <c r="F85" i="4"/>
  <c r="H85" i="4" s="1"/>
  <c r="G85" i="4"/>
  <c r="I85" i="4" s="1"/>
  <c r="F37" i="4"/>
  <c r="H37" i="4" s="1"/>
  <c r="G37" i="4"/>
  <c r="I37" i="4" s="1"/>
  <c r="G143" i="4"/>
  <c r="I143" i="4" s="1"/>
  <c r="F133" i="4"/>
  <c r="H133" i="4" s="1"/>
  <c r="F31" i="4"/>
  <c r="H31" i="4" s="1"/>
  <c r="G52" i="4"/>
  <c r="I52" i="4" s="1"/>
  <c r="G181" i="4"/>
  <c r="I181" i="4" s="1"/>
  <c r="F159" i="4"/>
  <c r="H159" i="4" s="1"/>
  <c r="G21" i="4"/>
  <c r="I21" i="4" s="1"/>
  <c r="F36" i="4"/>
  <c r="H36" i="4" s="1"/>
  <c r="P35" i="4"/>
  <c r="S35" i="4" s="1"/>
  <c r="P46" i="4"/>
  <c r="S46" i="4" s="1"/>
  <c r="P4" i="4"/>
  <c r="G129" i="4"/>
  <c r="I129" i="4" s="1"/>
  <c r="G97" i="4"/>
  <c r="I97" i="4" s="1"/>
  <c r="G49" i="4"/>
  <c r="I49" i="4" s="1"/>
  <c r="P48" i="4"/>
  <c r="S48" i="4" s="1"/>
  <c r="Q16" i="4"/>
  <c r="T16" i="4" s="1"/>
  <c r="Q12" i="4"/>
  <c r="T12" i="4" s="1"/>
  <c r="F179" i="4"/>
  <c r="H179" i="4" s="1"/>
  <c r="G152" i="4"/>
  <c r="I152" i="4" s="1"/>
  <c r="F8" i="4"/>
  <c r="H8" i="4" s="1"/>
  <c r="F163" i="4"/>
  <c r="H163" i="4" s="1"/>
  <c r="F115" i="4"/>
  <c r="H115" i="4" s="1"/>
  <c r="G184" i="4"/>
  <c r="I184" i="4" s="1"/>
  <c r="G136" i="4"/>
  <c r="I136" i="4" s="1"/>
  <c r="F88" i="4"/>
  <c r="H88" i="4" s="1"/>
  <c r="F99" i="4"/>
  <c r="H99" i="4" s="1"/>
  <c r="G120" i="4"/>
  <c r="I120" i="4" s="1"/>
  <c r="F72" i="4"/>
  <c r="H72" i="4" s="1"/>
  <c r="F24" i="4"/>
  <c r="H24" i="4" s="1"/>
  <c r="Q39" i="4"/>
  <c r="T39" i="4" s="1"/>
  <c r="F147" i="4"/>
  <c r="H147" i="4" s="1"/>
  <c r="G51" i="4"/>
  <c r="I51" i="4" s="1"/>
  <c r="G168" i="4"/>
  <c r="I168" i="4" s="1"/>
  <c r="G92" i="4"/>
  <c r="I92" i="4" s="1"/>
  <c r="F40" i="4"/>
  <c r="H40" i="4" s="1"/>
  <c r="D21" i="6"/>
  <c r="G108" i="4"/>
  <c r="I108" i="4" s="1"/>
  <c r="F104" i="4"/>
  <c r="H104" i="4" s="1"/>
  <c r="F77" i="5"/>
  <c r="F87" i="4"/>
  <c r="H87" i="4" s="1"/>
  <c r="F55" i="4"/>
  <c r="H55" i="4" s="1"/>
  <c r="P39" i="4"/>
  <c r="S39" i="4" s="1"/>
  <c r="P23" i="4"/>
  <c r="S23" i="4" s="1"/>
  <c r="P7" i="4"/>
  <c r="S7" i="4" s="1"/>
  <c r="P34" i="4"/>
  <c r="S34" i="4" s="1"/>
  <c r="P18" i="4"/>
  <c r="S18" i="4" s="1"/>
  <c r="J77" i="5"/>
  <c r="G172" i="4"/>
  <c r="I172" i="4" s="1"/>
  <c r="G44" i="4"/>
  <c r="I44" i="4" s="1"/>
  <c r="P43" i="4"/>
  <c r="S43" i="4" s="1"/>
  <c r="F183" i="4"/>
  <c r="H183" i="4" s="1"/>
  <c r="G156" i="4"/>
  <c r="I156" i="4" s="1"/>
  <c r="G28" i="4"/>
  <c r="I28" i="4" s="1"/>
  <c r="Q38" i="4"/>
  <c r="T38" i="4" s="1"/>
  <c r="F151" i="4"/>
  <c r="H151" i="4" s="1"/>
  <c r="F23" i="4"/>
  <c r="H23" i="4" s="1"/>
  <c r="G140" i="4"/>
  <c r="I140" i="4" s="1"/>
  <c r="G76" i="4"/>
  <c r="I76" i="4" s="1"/>
  <c r="G12" i="4"/>
  <c r="I12" i="4" s="1"/>
  <c r="P27" i="4"/>
  <c r="S27" i="4" s="1"/>
  <c r="F119" i="4"/>
  <c r="H119" i="4" s="1"/>
  <c r="G188" i="4"/>
  <c r="I188" i="4" s="1"/>
  <c r="G124" i="4"/>
  <c r="I124" i="4" s="1"/>
  <c r="G60" i="4"/>
  <c r="I60" i="4" s="1"/>
  <c r="P11" i="4"/>
  <c r="S11" i="4" s="1"/>
  <c r="G171" i="4"/>
  <c r="I171" i="4" s="1"/>
  <c r="F171" i="4"/>
  <c r="H171" i="4" s="1"/>
  <c r="G139" i="4"/>
  <c r="I139" i="4" s="1"/>
  <c r="F139" i="4"/>
  <c r="H139" i="4" s="1"/>
  <c r="G107" i="4"/>
  <c r="I107" i="4" s="1"/>
  <c r="F107" i="4"/>
  <c r="H107" i="4" s="1"/>
  <c r="G75" i="4"/>
  <c r="I75" i="4" s="1"/>
  <c r="F75" i="4"/>
  <c r="H75" i="4" s="1"/>
  <c r="G43" i="4"/>
  <c r="I43" i="4" s="1"/>
  <c r="F43" i="4"/>
  <c r="H43" i="4" s="1"/>
  <c r="G11" i="4"/>
  <c r="I11" i="4" s="1"/>
  <c r="F11" i="4"/>
  <c r="H11" i="4" s="1"/>
  <c r="H31" i="5"/>
  <c r="Q31" i="4"/>
  <c r="T31" i="4" s="1"/>
  <c r="F160" i="4"/>
  <c r="H160" i="4" s="1"/>
  <c r="G160" i="4"/>
  <c r="I160" i="4" s="1"/>
  <c r="G128" i="4"/>
  <c r="I128" i="4" s="1"/>
  <c r="F128" i="4"/>
  <c r="H128" i="4" s="1"/>
  <c r="F96" i="4"/>
  <c r="H96" i="4" s="1"/>
  <c r="G96" i="4"/>
  <c r="I96" i="4" s="1"/>
  <c r="F64" i="4"/>
  <c r="H64" i="4" s="1"/>
  <c r="G64" i="4"/>
  <c r="I64" i="4" s="1"/>
  <c r="G32" i="4"/>
  <c r="I32" i="4" s="1"/>
  <c r="F32" i="4"/>
  <c r="H32" i="4" s="1"/>
  <c r="P31" i="4"/>
  <c r="S31" i="4" s="1"/>
  <c r="G187" i="4"/>
  <c r="I187" i="4" s="1"/>
  <c r="F187" i="4"/>
  <c r="H187" i="4" s="1"/>
  <c r="G155" i="4"/>
  <c r="I155" i="4" s="1"/>
  <c r="F155" i="4"/>
  <c r="H155" i="4" s="1"/>
  <c r="G123" i="4"/>
  <c r="I123" i="4" s="1"/>
  <c r="F123" i="4"/>
  <c r="H123" i="4" s="1"/>
  <c r="G91" i="4"/>
  <c r="I91" i="4" s="1"/>
  <c r="F91" i="4"/>
  <c r="H91" i="4" s="1"/>
  <c r="G59" i="4"/>
  <c r="I59" i="4" s="1"/>
  <c r="F59" i="4"/>
  <c r="H59" i="4" s="1"/>
  <c r="G27" i="4"/>
  <c r="I27" i="4" s="1"/>
  <c r="F27" i="4"/>
  <c r="H27" i="4" s="1"/>
  <c r="H47" i="5"/>
  <c r="L77" i="5" s="1"/>
  <c r="Q47" i="4"/>
  <c r="T47" i="4" s="1"/>
  <c r="H15" i="5"/>
  <c r="Q15" i="4"/>
  <c r="T15" i="4" s="1"/>
  <c r="G176" i="4"/>
  <c r="I176" i="4" s="1"/>
  <c r="F176" i="4"/>
  <c r="H176" i="4" s="1"/>
  <c r="F144" i="4"/>
  <c r="H144" i="4" s="1"/>
  <c r="G144" i="4"/>
  <c r="I144" i="4" s="1"/>
  <c r="G112" i="4"/>
  <c r="I112" i="4" s="1"/>
  <c r="F112" i="4"/>
  <c r="H112" i="4" s="1"/>
  <c r="G80" i="4"/>
  <c r="I80" i="4" s="1"/>
  <c r="F80" i="4"/>
  <c r="H80" i="4" s="1"/>
  <c r="G48" i="4"/>
  <c r="I48" i="4" s="1"/>
  <c r="F48" i="4"/>
  <c r="H48" i="4" s="1"/>
  <c r="G16" i="4"/>
  <c r="I16" i="4" s="1"/>
  <c r="F16" i="4"/>
  <c r="H16" i="4" s="1"/>
  <c r="P47" i="4"/>
  <c r="S47" i="4" s="1"/>
  <c r="P15" i="4"/>
  <c r="S15" i="4" s="1"/>
  <c r="F167" i="4"/>
  <c r="H167" i="4" s="1"/>
  <c r="F135" i="4"/>
  <c r="H135" i="4" s="1"/>
  <c r="F103" i="4"/>
  <c r="H103" i="4" s="1"/>
  <c r="F71" i="4"/>
  <c r="H71" i="4" s="1"/>
  <c r="F39" i="4"/>
  <c r="H39" i="4" s="1"/>
  <c r="F7" i="4"/>
  <c r="H7" i="4" s="1"/>
  <c r="Q22" i="4"/>
  <c r="T22" i="4" s="1"/>
  <c r="I51" i="5"/>
  <c r="M74" i="5" s="1"/>
  <c r="C77" i="5"/>
  <c r="Q43" i="4"/>
  <c r="T43" i="4" s="1"/>
  <c r="Q27" i="4"/>
  <c r="T27" i="4" s="1"/>
  <c r="Q11" i="4"/>
  <c r="T11" i="4" s="1"/>
  <c r="Q6" i="4"/>
  <c r="C51" i="3"/>
  <c r="Q26" i="4"/>
  <c r="T26" i="4" s="1"/>
  <c r="Q42" i="4"/>
  <c r="T42" i="4" s="1"/>
  <c r="Q10" i="4"/>
  <c r="T10" i="4" s="1"/>
  <c r="P42" i="4"/>
  <c r="S42" i="4" s="1"/>
  <c r="P38" i="4"/>
  <c r="S38" i="4" s="1"/>
  <c r="P26" i="4"/>
  <c r="S26" i="4" s="1"/>
  <c r="P22" i="4"/>
  <c r="S22" i="4" s="1"/>
  <c r="P10" i="4"/>
  <c r="S10" i="4" s="1"/>
  <c r="P6" i="4"/>
  <c r="O47" i="5"/>
  <c r="AI47" i="5" s="1"/>
  <c r="O43" i="5"/>
  <c r="AI43" i="5" s="1"/>
  <c r="O39" i="5"/>
  <c r="AI39" i="5" s="1"/>
  <c r="J74" i="5"/>
  <c r="O35" i="5"/>
  <c r="AI35" i="5" s="1"/>
  <c r="I74" i="5"/>
  <c r="O31" i="5"/>
  <c r="AI31" i="5" s="1"/>
  <c r="H74" i="5"/>
  <c r="O27" i="5"/>
  <c r="AI27" i="5" s="1"/>
  <c r="G74" i="5"/>
  <c r="O23" i="5"/>
  <c r="AI23" i="5" s="1"/>
  <c r="F74" i="5"/>
  <c r="O19" i="5"/>
  <c r="AI19" i="5" s="1"/>
  <c r="E74" i="5"/>
  <c r="O15" i="5"/>
  <c r="AI15" i="5" s="1"/>
  <c r="D74" i="5"/>
  <c r="O11" i="5"/>
  <c r="AI11" i="5" s="1"/>
  <c r="C74" i="5"/>
  <c r="O7" i="5"/>
  <c r="AI7" i="5" s="1"/>
  <c r="B74" i="5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L6" i="4" s="1"/>
  <c r="B5" i="3"/>
  <c r="L5" i="4" s="1"/>
  <c r="B4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O51" i="5" l="1"/>
  <c r="AI51" i="5" s="1"/>
  <c r="N19" i="5"/>
  <c r="AH19" i="5" s="1"/>
  <c r="E77" i="5"/>
  <c r="N51" i="5"/>
  <c r="AH51" i="5" s="1"/>
  <c r="N35" i="5"/>
  <c r="AH35" i="5" s="1"/>
  <c r="I77" i="5"/>
  <c r="N47" i="5"/>
  <c r="AH47" i="5" s="1"/>
  <c r="N15" i="5"/>
  <c r="AH15" i="5" s="1"/>
  <c r="D77" i="5"/>
  <c r="N31" i="5"/>
  <c r="AH31" i="5" s="1"/>
  <c r="H77" i="5"/>
  <c r="L7" i="4"/>
  <c r="V7" i="4" s="1"/>
  <c r="L9" i="4"/>
  <c r="V9" i="4" s="1"/>
  <c r="L11" i="4"/>
  <c r="V11" i="4" s="1"/>
  <c r="L13" i="4"/>
  <c r="V13" i="4" s="1"/>
  <c r="L15" i="4"/>
  <c r="V15" i="4" s="1"/>
  <c r="L17" i="4"/>
  <c r="V17" i="4" s="1"/>
  <c r="L19" i="4"/>
  <c r="V19" i="4" s="1"/>
  <c r="L21" i="4"/>
  <c r="V21" i="4" s="1"/>
  <c r="L23" i="4"/>
  <c r="V23" i="4" s="1"/>
  <c r="L25" i="4"/>
  <c r="V25" i="4" s="1"/>
  <c r="L27" i="4"/>
  <c r="V27" i="4" s="1"/>
  <c r="L29" i="4"/>
  <c r="V29" i="4" s="1"/>
  <c r="L31" i="4"/>
  <c r="V31" i="4" s="1"/>
  <c r="L33" i="4"/>
  <c r="V33" i="4" s="1"/>
  <c r="L35" i="4"/>
  <c r="V35" i="4" s="1"/>
  <c r="L37" i="4"/>
  <c r="V37" i="4" s="1"/>
  <c r="L39" i="4"/>
  <c r="V39" i="4" s="1"/>
  <c r="L41" i="4"/>
  <c r="V41" i="4" s="1"/>
  <c r="L43" i="4"/>
  <c r="V43" i="4" s="1"/>
  <c r="L45" i="4"/>
  <c r="V45" i="4" s="1"/>
  <c r="L47" i="4"/>
  <c r="V47" i="4" s="1"/>
  <c r="L49" i="4"/>
  <c r="V49" i="4" s="1"/>
  <c r="L8" i="4"/>
  <c r="V8" i="4" s="1"/>
  <c r="L10" i="4"/>
  <c r="V10" i="4" s="1"/>
  <c r="L12" i="4"/>
  <c r="V12" i="4" s="1"/>
  <c r="L14" i="4"/>
  <c r="V14" i="4" s="1"/>
  <c r="L16" i="4"/>
  <c r="V16" i="4" s="1"/>
  <c r="L18" i="4"/>
  <c r="V18" i="4" s="1"/>
  <c r="L20" i="4"/>
  <c r="V20" i="4" s="1"/>
  <c r="L22" i="4"/>
  <c r="V22" i="4" s="1"/>
  <c r="L24" i="4"/>
  <c r="V24" i="4" s="1"/>
  <c r="L26" i="4"/>
  <c r="U26" i="4" s="1"/>
  <c r="L28" i="4"/>
  <c r="V28" i="4" s="1"/>
  <c r="L30" i="4"/>
  <c r="V30" i="4" s="1"/>
  <c r="L32" i="4"/>
  <c r="V32" i="4" s="1"/>
  <c r="L34" i="4"/>
  <c r="V34" i="4" s="1"/>
  <c r="L36" i="4"/>
  <c r="V36" i="4" s="1"/>
  <c r="L38" i="4"/>
  <c r="V38" i="4" s="1"/>
  <c r="L40" i="4"/>
  <c r="V40" i="4" s="1"/>
  <c r="L42" i="4"/>
  <c r="V42" i="4" s="1"/>
  <c r="L44" i="4"/>
  <c r="V44" i="4" s="1"/>
  <c r="L46" i="4"/>
  <c r="V46" i="4" s="1"/>
  <c r="L48" i="4"/>
  <c r="V48" i="4" s="1"/>
  <c r="F7" i="3"/>
  <c r="F9" i="3"/>
  <c r="F11" i="3"/>
  <c r="F13" i="3"/>
  <c r="F15" i="3"/>
  <c r="F17" i="3"/>
  <c r="F19" i="3"/>
  <c r="F21" i="3"/>
  <c r="F23" i="3"/>
  <c r="F25" i="3"/>
  <c r="F27" i="3"/>
  <c r="F29" i="3"/>
  <c r="F31" i="3"/>
  <c r="F33" i="3"/>
  <c r="F35" i="3"/>
  <c r="F37" i="3"/>
  <c r="F39" i="3"/>
  <c r="F41" i="3"/>
  <c r="F43" i="3"/>
  <c r="F45" i="3"/>
  <c r="F47" i="3"/>
  <c r="F49" i="3"/>
  <c r="F51" i="3"/>
  <c r="G51" i="3" s="1"/>
  <c r="F8" i="3"/>
  <c r="F10" i="3"/>
  <c r="F12" i="3"/>
  <c r="F14" i="3"/>
  <c r="F16" i="3"/>
  <c r="F18" i="3"/>
  <c r="F20" i="3"/>
  <c r="F22" i="3"/>
  <c r="F24" i="3"/>
  <c r="F26" i="3"/>
  <c r="F28" i="3"/>
  <c r="F30" i="3"/>
  <c r="F32" i="3"/>
  <c r="F34" i="3"/>
  <c r="F36" i="3"/>
  <c r="F38" i="3"/>
  <c r="F40" i="3"/>
  <c r="F42" i="3"/>
  <c r="F44" i="3"/>
  <c r="F46" i="3"/>
  <c r="F48" i="3"/>
  <c r="F50" i="3"/>
  <c r="U35" i="4"/>
  <c r="I51" i="3"/>
  <c r="H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A4" i="2"/>
  <c r="B196" i="2"/>
  <c r="I196" i="2" s="1"/>
  <c r="B195" i="2"/>
  <c r="I195" i="2" s="1"/>
  <c r="B194" i="2"/>
  <c r="I194" i="2" s="1"/>
  <c r="B193" i="2"/>
  <c r="I193" i="2" s="1"/>
  <c r="B192" i="2"/>
  <c r="I192" i="2" s="1"/>
  <c r="B191" i="2"/>
  <c r="I191" i="2" s="1"/>
  <c r="B190" i="2"/>
  <c r="I190" i="2" s="1"/>
  <c r="B189" i="2"/>
  <c r="I189" i="2" s="1"/>
  <c r="B188" i="2"/>
  <c r="I188" i="2" s="1"/>
  <c r="B187" i="2"/>
  <c r="I187" i="2" s="1"/>
  <c r="B186" i="2"/>
  <c r="I186" i="2" s="1"/>
  <c r="B185" i="2"/>
  <c r="I185" i="2" s="1"/>
  <c r="B184" i="2"/>
  <c r="I184" i="2" s="1"/>
  <c r="B183" i="2"/>
  <c r="I183" i="2" s="1"/>
  <c r="B182" i="2"/>
  <c r="I182" i="2" s="1"/>
  <c r="B181" i="2"/>
  <c r="I181" i="2" s="1"/>
  <c r="B180" i="2"/>
  <c r="I180" i="2" s="1"/>
  <c r="B179" i="2"/>
  <c r="I179" i="2" s="1"/>
  <c r="B178" i="2"/>
  <c r="I178" i="2" s="1"/>
  <c r="B177" i="2"/>
  <c r="I177" i="2" s="1"/>
  <c r="B176" i="2"/>
  <c r="I176" i="2" s="1"/>
  <c r="B175" i="2"/>
  <c r="I175" i="2" s="1"/>
  <c r="B174" i="2"/>
  <c r="I174" i="2" s="1"/>
  <c r="B173" i="2"/>
  <c r="I173" i="2" s="1"/>
  <c r="B172" i="2"/>
  <c r="I172" i="2" s="1"/>
  <c r="B171" i="2"/>
  <c r="I171" i="2" s="1"/>
  <c r="B170" i="2"/>
  <c r="I170" i="2" s="1"/>
  <c r="B169" i="2"/>
  <c r="I169" i="2" s="1"/>
  <c r="B168" i="2"/>
  <c r="I168" i="2" s="1"/>
  <c r="B167" i="2"/>
  <c r="I167" i="2" s="1"/>
  <c r="B166" i="2"/>
  <c r="I166" i="2" s="1"/>
  <c r="B165" i="2"/>
  <c r="I165" i="2" s="1"/>
  <c r="B164" i="2"/>
  <c r="I164" i="2" s="1"/>
  <c r="B163" i="2"/>
  <c r="I163" i="2" s="1"/>
  <c r="B162" i="2"/>
  <c r="I162" i="2" s="1"/>
  <c r="B161" i="2"/>
  <c r="I161" i="2" s="1"/>
  <c r="B160" i="2"/>
  <c r="I160" i="2" s="1"/>
  <c r="B159" i="2"/>
  <c r="I159" i="2" s="1"/>
  <c r="B158" i="2"/>
  <c r="I158" i="2" s="1"/>
  <c r="B157" i="2"/>
  <c r="I157" i="2" s="1"/>
  <c r="B156" i="2"/>
  <c r="I156" i="2" s="1"/>
  <c r="B155" i="2"/>
  <c r="I155" i="2" s="1"/>
  <c r="B154" i="2"/>
  <c r="I154" i="2" s="1"/>
  <c r="B153" i="2"/>
  <c r="I153" i="2" s="1"/>
  <c r="B152" i="2"/>
  <c r="I152" i="2" s="1"/>
  <c r="B151" i="2"/>
  <c r="I151" i="2" s="1"/>
  <c r="B150" i="2"/>
  <c r="I150" i="2" s="1"/>
  <c r="B149" i="2"/>
  <c r="I149" i="2" s="1"/>
  <c r="B148" i="2"/>
  <c r="I148" i="2" s="1"/>
  <c r="B147" i="2"/>
  <c r="I147" i="2" s="1"/>
  <c r="B146" i="2"/>
  <c r="I146" i="2" s="1"/>
  <c r="B145" i="2"/>
  <c r="I145" i="2" s="1"/>
  <c r="B144" i="2"/>
  <c r="I144" i="2" s="1"/>
  <c r="B143" i="2"/>
  <c r="I143" i="2" s="1"/>
  <c r="B142" i="2"/>
  <c r="I142" i="2" s="1"/>
  <c r="B141" i="2"/>
  <c r="I141" i="2" s="1"/>
  <c r="B140" i="2"/>
  <c r="I140" i="2" s="1"/>
  <c r="B139" i="2"/>
  <c r="I139" i="2" s="1"/>
  <c r="B138" i="2"/>
  <c r="I138" i="2" s="1"/>
  <c r="B137" i="2"/>
  <c r="I137" i="2" s="1"/>
  <c r="B136" i="2"/>
  <c r="I136" i="2" s="1"/>
  <c r="B135" i="2"/>
  <c r="I135" i="2" s="1"/>
  <c r="B134" i="2"/>
  <c r="I134" i="2" s="1"/>
  <c r="B133" i="2"/>
  <c r="I133" i="2" s="1"/>
  <c r="B132" i="2"/>
  <c r="I132" i="2" s="1"/>
  <c r="B131" i="2"/>
  <c r="I131" i="2" s="1"/>
  <c r="B130" i="2"/>
  <c r="I130" i="2" s="1"/>
  <c r="B129" i="2"/>
  <c r="I129" i="2" s="1"/>
  <c r="B128" i="2"/>
  <c r="I128" i="2" s="1"/>
  <c r="B127" i="2"/>
  <c r="I127" i="2" s="1"/>
  <c r="B126" i="2"/>
  <c r="I126" i="2" s="1"/>
  <c r="B125" i="2"/>
  <c r="I125" i="2" s="1"/>
  <c r="B124" i="2"/>
  <c r="I124" i="2" s="1"/>
  <c r="B123" i="2"/>
  <c r="I123" i="2" s="1"/>
  <c r="B122" i="2"/>
  <c r="I122" i="2" s="1"/>
  <c r="B121" i="2"/>
  <c r="I121" i="2" s="1"/>
  <c r="B120" i="2"/>
  <c r="I120" i="2" s="1"/>
  <c r="B119" i="2"/>
  <c r="I119" i="2" s="1"/>
  <c r="B118" i="2"/>
  <c r="I118" i="2" s="1"/>
  <c r="B117" i="2"/>
  <c r="I117" i="2" s="1"/>
  <c r="B116" i="2"/>
  <c r="I116" i="2" s="1"/>
  <c r="B115" i="2"/>
  <c r="I115" i="2" s="1"/>
  <c r="B114" i="2"/>
  <c r="I114" i="2" s="1"/>
  <c r="B113" i="2"/>
  <c r="I113" i="2" s="1"/>
  <c r="B112" i="2"/>
  <c r="I112" i="2" s="1"/>
  <c r="B111" i="2"/>
  <c r="I111" i="2" s="1"/>
  <c r="B110" i="2"/>
  <c r="I110" i="2" s="1"/>
  <c r="B109" i="2"/>
  <c r="I109" i="2" s="1"/>
  <c r="B108" i="2"/>
  <c r="I108" i="2" s="1"/>
  <c r="B107" i="2"/>
  <c r="I107" i="2" s="1"/>
  <c r="B106" i="2"/>
  <c r="I106" i="2" s="1"/>
  <c r="B105" i="2"/>
  <c r="I105" i="2" s="1"/>
  <c r="B104" i="2"/>
  <c r="I104" i="2" s="1"/>
  <c r="B103" i="2"/>
  <c r="I103" i="2" s="1"/>
  <c r="B102" i="2"/>
  <c r="I102" i="2" s="1"/>
  <c r="B101" i="2"/>
  <c r="I101" i="2" s="1"/>
  <c r="B100" i="2"/>
  <c r="I100" i="2" s="1"/>
  <c r="B99" i="2"/>
  <c r="I99" i="2" s="1"/>
  <c r="B98" i="2"/>
  <c r="I98" i="2" s="1"/>
  <c r="B97" i="2"/>
  <c r="I97" i="2" s="1"/>
  <c r="B96" i="2"/>
  <c r="I96" i="2" s="1"/>
  <c r="B95" i="2"/>
  <c r="I95" i="2" s="1"/>
  <c r="B94" i="2"/>
  <c r="I94" i="2" s="1"/>
  <c r="B93" i="2"/>
  <c r="I93" i="2" s="1"/>
  <c r="B92" i="2"/>
  <c r="I92" i="2" s="1"/>
  <c r="B91" i="2"/>
  <c r="I91" i="2" s="1"/>
  <c r="B90" i="2"/>
  <c r="I90" i="2" s="1"/>
  <c r="B89" i="2"/>
  <c r="I89" i="2" s="1"/>
  <c r="B88" i="2"/>
  <c r="I88" i="2" s="1"/>
  <c r="B87" i="2"/>
  <c r="I87" i="2" s="1"/>
  <c r="B86" i="2"/>
  <c r="I86" i="2" s="1"/>
  <c r="B85" i="2"/>
  <c r="I85" i="2" s="1"/>
  <c r="B84" i="2"/>
  <c r="I84" i="2" s="1"/>
  <c r="B83" i="2"/>
  <c r="I83" i="2" s="1"/>
  <c r="B82" i="2"/>
  <c r="I82" i="2" s="1"/>
  <c r="B81" i="2"/>
  <c r="I81" i="2" s="1"/>
  <c r="B80" i="2"/>
  <c r="I80" i="2" s="1"/>
  <c r="B79" i="2"/>
  <c r="I79" i="2" s="1"/>
  <c r="B78" i="2"/>
  <c r="I78" i="2" s="1"/>
  <c r="B77" i="2"/>
  <c r="I77" i="2" s="1"/>
  <c r="B76" i="2"/>
  <c r="I76" i="2" s="1"/>
  <c r="B75" i="2"/>
  <c r="I75" i="2" s="1"/>
  <c r="B74" i="2"/>
  <c r="I74" i="2" s="1"/>
  <c r="B73" i="2"/>
  <c r="I73" i="2" s="1"/>
  <c r="B72" i="2"/>
  <c r="I72" i="2" s="1"/>
  <c r="B71" i="2"/>
  <c r="I71" i="2" s="1"/>
  <c r="B70" i="2"/>
  <c r="I70" i="2" s="1"/>
  <c r="B69" i="2"/>
  <c r="I69" i="2" s="1"/>
  <c r="B68" i="2"/>
  <c r="I68" i="2" s="1"/>
  <c r="B67" i="2"/>
  <c r="I67" i="2" s="1"/>
  <c r="B66" i="2"/>
  <c r="I66" i="2" s="1"/>
  <c r="B65" i="2"/>
  <c r="I65" i="2" s="1"/>
  <c r="B64" i="2"/>
  <c r="I64" i="2" s="1"/>
  <c r="B63" i="2"/>
  <c r="I63" i="2" s="1"/>
  <c r="B62" i="2"/>
  <c r="I62" i="2" s="1"/>
  <c r="B61" i="2"/>
  <c r="I61" i="2" s="1"/>
  <c r="B60" i="2"/>
  <c r="I60" i="2" s="1"/>
  <c r="B59" i="2"/>
  <c r="I59" i="2" s="1"/>
  <c r="B58" i="2"/>
  <c r="I58" i="2" s="1"/>
  <c r="B57" i="2"/>
  <c r="I57" i="2" s="1"/>
  <c r="B56" i="2"/>
  <c r="I56" i="2" s="1"/>
  <c r="B55" i="2"/>
  <c r="I55" i="2" s="1"/>
  <c r="B54" i="2"/>
  <c r="I54" i="2" s="1"/>
  <c r="B53" i="2"/>
  <c r="I53" i="2" s="1"/>
  <c r="B52" i="2"/>
  <c r="I52" i="2" s="1"/>
  <c r="B51" i="2"/>
  <c r="I51" i="2" s="1"/>
  <c r="B50" i="2"/>
  <c r="I50" i="2" s="1"/>
  <c r="B49" i="2"/>
  <c r="I49" i="2" s="1"/>
  <c r="B48" i="2"/>
  <c r="I48" i="2" s="1"/>
  <c r="B47" i="2"/>
  <c r="I47" i="2" s="1"/>
  <c r="B46" i="2"/>
  <c r="I46" i="2" s="1"/>
  <c r="B45" i="2"/>
  <c r="I45" i="2" s="1"/>
  <c r="B44" i="2"/>
  <c r="I44" i="2" s="1"/>
  <c r="B43" i="2"/>
  <c r="I43" i="2" s="1"/>
  <c r="B42" i="2"/>
  <c r="I42" i="2" s="1"/>
  <c r="B41" i="2"/>
  <c r="I41" i="2" s="1"/>
  <c r="B40" i="2"/>
  <c r="I40" i="2" s="1"/>
  <c r="B39" i="2"/>
  <c r="I39" i="2" s="1"/>
  <c r="B38" i="2"/>
  <c r="I38" i="2" s="1"/>
  <c r="B37" i="2"/>
  <c r="I37" i="2" s="1"/>
  <c r="B36" i="2"/>
  <c r="I36" i="2" s="1"/>
  <c r="B35" i="2"/>
  <c r="I35" i="2" s="1"/>
  <c r="B34" i="2"/>
  <c r="I34" i="2" s="1"/>
  <c r="B33" i="2"/>
  <c r="I33" i="2" s="1"/>
  <c r="B32" i="2"/>
  <c r="I32" i="2" s="1"/>
  <c r="B31" i="2"/>
  <c r="I31" i="2" s="1"/>
  <c r="B30" i="2"/>
  <c r="I30" i="2" s="1"/>
  <c r="B29" i="2"/>
  <c r="I29" i="2" s="1"/>
  <c r="B28" i="2"/>
  <c r="I28" i="2" s="1"/>
  <c r="B27" i="2"/>
  <c r="I27" i="2" s="1"/>
  <c r="B26" i="2"/>
  <c r="I26" i="2" s="1"/>
  <c r="B25" i="2"/>
  <c r="I25" i="2" s="1"/>
  <c r="B24" i="2"/>
  <c r="I24" i="2" s="1"/>
  <c r="B23" i="2"/>
  <c r="I23" i="2" s="1"/>
  <c r="B22" i="2"/>
  <c r="I22" i="2" s="1"/>
  <c r="B21" i="2"/>
  <c r="I21" i="2" s="1"/>
  <c r="B20" i="2"/>
  <c r="I20" i="2" s="1"/>
  <c r="B19" i="2"/>
  <c r="I19" i="2" s="1"/>
  <c r="B18" i="2"/>
  <c r="I18" i="2" s="1"/>
  <c r="B17" i="2"/>
  <c r="I17" i="2" s="1"/>
  <c r="B16" i="2"/>
  <c r="I16" i="2" s="1"/>
  <c r="B15" i="2"/>
  <c r="I15" i="2" s="1"/>
  <c r="B14" i="2"/>
  <c r="I14" i="2" s="1"/>
  <c r="B13" i="2"/>
  <c r="I13" i="2" s="1"/>
  <c r="B12" i="2"/>
  <c r="I12" i="2" s="1"/>
  <c r="B11" i="2"/>
  <c r="I11" i="2" s="1"/>
  <c r="B10" i="2"/>
  <c r="I10" i="2" s="1"/>
  <c r="B9" i="2"/>
  <c r="I9" i="2" s="1"/>
  <c r="B8" i="2"/>
  <c r="I8" i="2" s="1"/>
  <c r="B7" i="2"/>
  <c r="I7" i="2" s="1"/>
  <c r="B6" i="2"/>
  <c r="I6" i="2" s="1"/>
  <c r="B5" i="2"/>
  <c r="I5" i="2" s="1"/>
  <c r="B4" i="2"/>
  <c r="I4" i="2" s="1"/>
  <c r="K53" i="1"/>
  <c r="B51" i="5" s="1"/>
  <c r="G54" i="5" s="1"/>
  <c r="M54" i="5" s="1"/>
  <c r="K52" i="1"/>
  <c r="B50" i="5" s="1"/>
  <c r="K51" i="1"/>
  <c r="B49" i="5" s="1"/>
  <c r="K50" i="1"/>
  <c r="B48" i="5" s="1"/>
  <c r="K49" i="1"/>
  <c r="B47" i="5" s="1"/>
  <c r="K48" i="1"/>
  <c r="B46" i="5" s="1"/>
  <c r="K47" i="1"/>
  <c r="B45" i="5" s="1"/>
  <c r="K46" i="1"/>
  <c r="B44" i="5" s="1"/>
  <c r="K45" i="1"/>
  <c r="B43" i="5" s="1"/>
  <c r="K44" i="1"/>
  <c r="B42" i="5" s="1"/>
  <c r="K43" i="1"/>
  <c r="B41" i="5" s="1"/>
  <c r="K42" i="1"/>
  <c r="B40" i="5" s="1"/>
  <c r="K41" i="1"/>
  <c r="B39" i="5" s="1"/>
  <c r="K40" i="1"/>
  <c r="B38" i="5" s="1"/>
  <c r="K39" i="1"/>
  <c r="B37" i="5" s="1"/>
  <c r="K38" i="1"/>
  <c r="B36" i="5" s="1"/>
  <c r="K37" i="1"/>
  <c r="B35" i="5" s="1"/>
  <c r="K36" i="1"/>
  <c r="B34" i="5" s="1"/>
  <c r="K35" i="1"/>
  <c r="B33" i="5" s="1"/>
  <c r="K34" i="1"/>
  <c r="B32" i="5" s="1"/>
  <c r="K33" i="1"/>
  <c r="B31" i="5" s="1"/>
  <c r="K32" i="1"/>
  <c r="B30" i="5" s="1"/>
  <c r="K31" i="1"/>
  <c r="B29" i="5" s="1"/>
  <c r="K30" i="1"/>
  <c r="B28" i="5" s="1"/>
  <c r="K29" i="1"/>
  <c r="B27" i="5" s="1"/>
  <c r="K28" i="1"/>
  <c r="B26" i="5" s="1"/>
  <c r="K27" i="1"/>
  <c r="B25" i="5" s="1"/>
  <c r="K26" i="1"/>
  <c r="B24" i="5" s="1"/>
  <c r="K25" i="1"/>
  <c r="B23" i="5" s="1"/>
  <c r="K24" i="1"/>
  <c r="B22" i="5" s="1"/>
  <c r="K23" i="1"/>
  <c r="B21" i="5" s="1"/>
  <c r="K22" i="1"/>
  <c r="B20" i="5" s="1"/>
  <c r="K21" i="1"/>
  <c r="B19" i="5" s="1"/>
  <c r="K20" i="1"/>
  <c r="B18" i="5" s="1"/>
  <c r="K19" i="1"/>
  <c r="B17" i="5" s="1"/>
  <c r="K18" i="1"/>
  <c r="B16" i="5" s="1"/>
  <c r="K17" i="1"/>
  <c r="B15" i="5" s="1"/>
  <c r="K16" i="1"/>
  <c r="B14" i="5" s="1"/>
  <c r="K15" i="1"/>
  <c r="B13" i="5" s="1"/>
  <c r="K14" i="1"/>
  <c r="B12" i="5" s="1"/>
  <c r="K13" i="1"/>
  <c r="B11" i="5" s="1"/>
  <c r="K12" i="1"/>
  <c r="B10" i="5" s="1"/>
  <c r="K11" i="1"/>
  <c r="B9" i="5" s="1"/>
  <c r="K10" i="1"/>
  <c r="B8" i="5" s="1"/>
  <c r="K9" i="1"/>
  <c r="B7" i="5" s="1"/>
  <c r="K8" i="1"/>
  <c r="B6" i="5" s="1"/>
  <c r="K7" i="1"/>
  <c r="B5" i="5" s="1"/>
  <c r="K6" i="1"/>
  <c r="B4" i="5" s="1"/>
  <c r="AG54" i="5" l="1"/>
  <c r="AJ54" i="5" s="1"/>
  <c r="P54" i="5"/>
  <c r="G52" i="5"/>
  <c r="M52" i="5" s="1"/>
  <c r="G53" i="5"/>
  <c r="M53" i="5" s="1"/>
  <c r="U40" i="4"/>
  <c r="U36" i="4"/>
  <c r="U38" i="4"/>
  <c r="U27" i="4"/>
  <c r="U30" i="4"/>
  <c r="U11" i="4"/>
  <c r="U22" i="4"/>
  <c r="U39" i="4"/>
  <c r="U46" i="4"/>
  <c r="U14" i="4"/>
  <c r="U43" i="4"/>
  <c r="U19" i="4"/>
  <c r="U29" i="4"/>
  <c r="U21" i="4"/>
  <c r="U45" i="4"/>
  <c r="U13" i="4"/>
  <c r="U37" i="4"/>
  <c r="U28" i="4"/>
  <c r="U44" i="4"/>
  <c r="U20" i="4"/>
  <c r="U41" i="4"/>
  <c r="U12" i="4"/>
  <c r="U9" i="4"/>
  <c r="U7" i="4"/>
  <c r="U8" i="4"/>
  <c r="U25" i="4"/>
  <c r="U23" i="4"/>
  <c r="U24" i="4"/>
  <c r="U18" i="4"/>
  <c r="U49" i="4"/>
  <c r="U33" i="4"/>
  <c r="U17" i="4"/>
  <c r="U48" i="4"/>
  <c r="U32" i="4"/>
  <c r="U16" i="4"/>
  <c r="V26" i="4"/>
  <c r="U34" i="4"/>
  <c r="G10" i="5"/>
  <c r="M10" i="5" s="1"/>
  <c r="G14" i="5"/>
  <c r="M14" i="5" s="1"/>
  <c r="G18" i="5"/>
  <c r="M18" i="5" s="1"/>
  <c r="G22" i="5"/>
  <c r="M22" i="5" s="1"/>
  <c r="G26" i="5"/>
  <c r="M26" i="5" s="1"/>
  <c r="G30" i="5"/>
  <c r="M30" i="5" s="1"/>
  <c r="G34" i="5"/>
  <c r="M34" i="5" s="1"/>
  <c r="AG34" i="5" s="1"/>
  <c r="AJ34" i="5" s="1"/>
  <c r="G38" i="5"/>
  <c r="M38" i="5" s="1"/>
  <c r="AG38" i="5" s="1"/>
  <c r="AJ38" i="5" s="1"/>
  <c r="G42" i="5"/>
  <c r="M42" i="5" s="1"/>
  <c r="P42" i="5" s="1"/>
  <c r="G46" i="5"/>
  <c r="M46" i="5" s="1"/>
  <c r="P46" i="5" s="1"/>
  <c r="G50" i="5"/>
  <c r="M50" i="5" s="1"/>
  <c r="AG50" i="5" s="1"/>
  <c r="AJ50" i="5" s="1"/>
  <c r="U42" i="4"/>
  <c r="U10" i="4"/>
  <c r="U47" i="4"/>
  <c r="U31" i="4"/>
  <c r="U15" i="4"/>
  <c r="C7" i="3"/>
  <c r="H7" i="3" s="1"/>
  <c r="G7" i="3"/>
  <c r="J7" i="3" s="1"/>
  <c r="C9" i="3"/>
  <c r="H9" i="3" s="1"/>
  <c r="G9" i="3"/>
  <c r="J9" i="3" s="1"/>
  <c r="C11" i="3"/>
  <c r="H11" i="3" s="1"/>
  <c r="G11" i="3"/>
  <c r="J11" i="3" s="1"/>
  <c r="C13" i="3"/>
  <c r="H13" i="3" s="1"/>
  <c r="G13" i="3"/>
  <c r="J13" i="3" s="1"/>
  <c r="C15" i="3"/>
  <c r="H15" i="3" s="1"/>
  <c r="G15" i="3"/>
  <c r="J15" i="3" s="1"/>
  <c r="C17" i="3"/>
  <c r="H17" i="3" s="1"/>
  <c r="G17" i="3"/>
  <c r="J17" i="3" s="1"/>
  <c r="C19" i="3"/>
  <c r="H19" i="3" s="1"/>
  <c r="G19" i="3"/>
  <c r="J19" i="3" s="1"/>
  <c r="C21" i="3"/>
  <c r="H21" i="3" s="1"/>
  <c r="G21" i="3"/>
  <c r="J21" i="3" s="1"/>
  <c r="C23" i="3"/>
  <c r="H23" i="3" s="1"/>
  <c r="G23" i="3"/>
  <c r="J23" i="3" s="1"/>
  <c r="C25" i="3"/>
  <c r="H25" i="3" s="1"/>
  <c r="G25" i="3"/>
  <c r="J25" i="3" s="1"/>
  <c r="C27" i="3"/>
  <c r="H27" i="3" s="1"/>
  <c r="G27" i="3"/>
  <c r="J27" i="3" s="1"/>
  <c r="C29" i="3"/>
  <c r="H29" i="3" s="1"/>
  <c r="G29" i="3"/>
  <c r="J29" i="3" s="1"/>
  <c r="C31" i="3"/>
  <c r="H31" i="3" s="1"/>
  <c r="G31" i="3"/>
  <c r="J31" i="3" s="1"/>
  <c r="C33" i="3"/>
  <c r="H33" i="3" s="1"/>
  <c r="G33" i="3"/>
  <c r="J33" i="3" s="1"/>
  <c r="C35" i="3"/>
  <c r="H35" i="3" s="1"/>
  <c r="G35" i="3"/>
  <c r="J35" i="3" s="1"/>
  <c r="C37" i="3"/>
  <c r="H37" i="3" s="1"/>
  <c r="G37" i="3"/>
  <c r="J37" i="3" s="1"/>
  <c r="C39" i="3"/>
  <c r="H39" i="3" s="1"/>
  <c r="G39" i="3"/>
  <c r="J39" i="3" s="1"/>
  <c r="C41" i="3"/>
  <c r="H41" i="3" s="1"/>
  <c r="G41" i="3"/>
  <c r="J41" i="3" s="1"/>
  <c r="C43" i="3"/>
  <c r="H43" i="3" s="1"/>
  <c r="G43" i="3"/>
  <c r="J43" i="3" s="1"/>
  <c r="C45" i="3"/>
  <c r="H45" i="3" s="1"/>
  <c r="G45" i="3"/>
  <c r="J45" i="3" s="1"/>
  <c r="C47" i="3"/>
  <c r="H47" i="3" s="1"/>
  <c r="G47" i="3"/>
  <c r="J47" i="3" s="1"/>
  <c r="C49" i="3"/>
  <c r="H49" i="3" s="1"/>
  <c r="G49" i="3"/>
  <c r="J49" i="3" s="1"/>
  <c r="J51" i="3"/>
  <c r="C8" i="3"/>
  <c r="H8" i="3" s="1"/>
  <c r="G8" i="3"/>
  <c r="J8" i="3" s="1"/>
  <c r="C10" i="3"/>
  <c r="H10" i="3" s="1"/>
  <c r="G10" i="3"/>
  <c r="J10" i="3" s="1"/>
  <c r="C12" i="3"/>
  <c r="H12" i="3" s="1"/>
  <c r="G12" i="3"/>
  <c r="J12" i="3" s="1"/>
  <c r="C14" i="3"/>
  <c r="H14" i="3" s="1"/>
  <c r="G14" i="3"/>
  <c r="J14" i="3" s="1"/>
  <c r="C16" i="3"/>
  <c r="H16" i="3" s="1"/>
  <c r="G16" i="3"/>
  <c r="J16" i="3" s="1"/>
  <c r="C18" i="3"/>
  <c r="H18" i="3" s="1"/>
  <c r="G18" i="3"/>
  <c r="J18" i="3" s="1"/>
  <c r="C20" i="3"/>
  <c r="H20" i="3" s="1"/>
  <c r="G20" i="3"/>
  <c r="J20" i="3" s="1"/>
  <c r="C22" i="3"/>
  <c r="H22" i="3" s="1"/>
  <c r="G22" i="3"/>
  <c r="J22" i="3" s="1"/>
  <c r="C24" i="3"/>
  <c r="H24" i="3" s="1"/>
  <c r="G24" i="3"/>
  <c r="J24" i="3" s="1"/>
  <c r="C26" i="3"/>
  <c r="H26" i="3" s="1"/>
  <c r="G26" i="3"/>
  <c r="J26" i="3" s="1"/>
  <c r="C28" i="3"/>
  <c r="H28" i="3" s="1"/>
  <c r="G28" i="3"/>
  <c r="J28" i="3" s="1"/>
  <c r="C30" i="3"/>
  <c r="H30" i="3" s="1"/>
  <c r="G30" i="3"/>
  <c r="J30" i="3" s="1"/>
  <c r="C32" i="3"/>
  <c r="H32" i="3" s="1"/>
  <c r="G32" i="3"/>
  <c r="J32" i="3" s="1"/>
  <c r="C34" i="3"/>
  <c r="H34" i="3" s="1"/>
  <c r="G34" i="3"/>
  <c r="J34" i="3" s="1"/>
  <c r="C36" i="3"/>
  <c r="H36" i="3" s="1"/>
  <c r="G36" i="3"/>
  <c r="J36" i="3" s="1"/>
  <c r="C38" i="3"/>
  <c r="H38" i="3" s="1"/>
  <c r="G38" i="3"/>
  <c r="J38" i="3" s="1"/>
  <c r="C40" i="3"/>
  <c r="H40" i="3" s="1"/>
  <c r="G40" i="3"/>
  <c r="J40" i="3" s="1"/>
  <c r="C42" i="3"/>
  <c r="H42" i="3" s="1"/>
  <c r="G42" i="3"/>
  <c r="J42" i="3" s="1"/>
  <c r="C44" i="3"/>
  <c r="H44" i="3" s="1"/>
  <c r="G44" i="3"/>
  <c r="J44" i="3" s="1"/>
  <c r="C46" i="3"/>
  <c r="H46" i="3" s="1"/>
  <c r="G46" i="3"/>
  <c r="J46" i="3" s="1"/>
  <c r="C48" i="3"/>
  <c r="H48" i="3" s="1"/>
  <c r="G48" i="3"/>
  <c r="J48" i="3" s="1"/>
  <c r="C50" i="3"/>
  <c r="H50" i="3" s="1"/>
  <c r="G50" i="3"/>
  <c r="J50" i="3" s="1"/>
  <c r="G7" i="5"/>
  <c r="G19" i="5"/>
  <c r="G35" i="5"/>
  <c r="G47" i="5"/>
  <c r="G11" i="5"/>
  <c r="G23" i="5"/>
  <c r="G39" i="5"/>
  <c r="G51" i="5"/>
  <c r="G16" i="5"/>
  <c r="M16" i="5" s="1"/>
  <c r="AG16" i="5" s="1"/>
  <c r="G24" i="5"/>
  <c r="M24" i="5" s="1"/>
  <c r="AG24" i="5" s="1"/>
  <c r="G28" i="5"/>
  <c r="M28" i="5" s="1"/>
  <c r="AG28" i="5" s="1"/>
  <c r="G32" i="5"/>
  <c r="M32" i="5" s="1"/>
  <c r="G36" i="5"/>
  <c r="M36" i="5" s="1"/>
  <c r="G40" i="5"/>
  <c r="M40" i="5" s="1"/>
  <c r="G44" i="5"/>
  <c r="M44" i="5" s="1"/>
  <c r="G48" i="5"/>
  <c r="M48" i="5" s="1"/>
  <c r="G15" i="5"/>
  <c r="G27" i="5"/>
  <c r="G31" i="5"/>
  <c r="G43" i="5"/>
  <c r="G8" i="5"/>
  <c r="M8" i="5" s="1"/>
  <c r="G12" i="5"/>
  <c r="M12" i="5" s="1"/>
  <c r="AG12" i="5" s="1"/>
  <c r="G20" i="5"/>
  <c r="M20" i="5" s="1"/>
  <c r="AG20" i="5" s="1"/>
  <c r="G9" i="5"/>
  <c r="M9" i="5" s="1"/>
  <c r="G13" i="5"/>
  <c r="M13" i="5" s="1"/>
  <c r="AG13" i="5" s="1"/>
  <c r="G17" i="5"/>
  <c r="M17" i="5" s="1"/>
  <c r="AG17" i="5" s="1"/>
  <c r="G21" i="5"/>
  <c r="M21" i="5" s="1"/>
  <c r="AG21" i="5" s="1"/>
  <c r="G25" i="5"/>
  <c r="M25" i="5" s="1"/>
  <c r="AG25" i="5" s="1"/>
  <c r="G29" i="5"/>
  <c r="M29" i="5" s="1"/>
  <c r="AG29" i="5" s="1"/>
  <c r="G33" i="5"/>
  <c r="M33" i="5" s="1"/>
  <c r="G37" i="5"/>
  <c r="M37" i="5" s="1"/>
  <c r="G41" i="5"/>
  <c r="M41" i="5" s="1"/>
  <c r="G45" i="5"/>
  <c r="M45" i="5" s="1"/>
  <c r="G49" i="5"/>
  <c r="M49" i="5" s="1"/>
  <c r="I49" i="3"/>
  <c r="I45" i="3"/>
  <c r="I41" i="3"/>
  <c r="I37" i="3"/>
  <c r="I33" i="3"/>
  <c r="I29" i="3"/>
  <c r="I25" i="3"/>
  <c r="I21" i="3"/>
  <c r="I17" i="3"/>
  <c r="I13" i="3"/>
  <c r="I9" i="3"/>
  <c r="I48" i="3"/>
  <c r="I44" i="3"/>
  <c r="I40" i="3"/>
  <c r="I36" i="3"/>
  <c r="I32" i="3"/>
  <c r="I28" i="3"/>
  <c r="I24" i="3"/>
  <c r="I20" i="3"/>
  <c r="I16" i="3"/>
  <c r="I12" i="3"/>
  <c r="I8" i="3"/>
  <c r="I47" i="3"/>
  <c r="I43" i="3"/>
  <c r="I39" i="3"/>
  <c r="I35" i="3"/>
  <c r="I31" i="3"/>
  <c r="I27" i="3"/>
  <c r="I23" i="3"/>
  <c r="I19" i="3"/>
  <c r="I15" i="3"/>
  <c r="I11" i="3"/>
  <c r="I7" i="3"/>
  <c r="I50" i="3"/>
  <c r="I46" i="3"/>
  <c r="I42" i="3"/>
  <c r="I38" i="3"/>
  <c r="I34" i="3"/>
  <c r="I30" i="3"/>
  <c r="I26" i="3"/>
  <c r="I22" i="3"/>
  <c r="I18" i="3"/>
  <c r="I14" i="3"/>
  <c r="I10" i="3"/>
  <c r="F198" i="1"/>
  <c r="D196" i="2" s="1"/>
  <c r="F197" i="1"/>
  <c r="D195" i="2" s="1"/>
  <c r="F196" i="1"/>
  <c r="D194" i="2" s="1"/>
  <c r="F195" i="1"/>
  <c r="D193" i="2" s="1"/>
  <c r="F194" i="1"/>
  <c r="D192" i="2" s="1"/>
  <c r="F193" i="1"/>
  <c r="D191" i="2" s="1"/>
  <c r="F192" i="1"/>
  <c r="D190" i="2" s="1"/>
  <c r="F191" i="1"/>
  <c r="D189" i="2" s="1"/>
  <c r="F190" i="1"/>
  <c r="D188" i="2" s="1"/>
  <c r="F189" i="1"/>
  <c r="D187" i="2" s="1"/>
  <c r="F188" i="1"/>
  <c r="D186" i="2" s="1"/>
  <c r="F187" i="1"/>
  <c r="D185" i="2" s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D51" i="2" s="1"/>
  <c r="F52" i="1"/>
  <c r="D50" i="2" s="1"/>
  <c r="F51" i="1"/>
  <c r="D49" i="2" s="1"/>
  <c r="F50" i="1"/>
  <c r="D48" i="2" s="1"/>
  <c r="F49" i="1"/>
  <c r="D47" i="2" s="1"/>
  <c r="F48" i="1"/>
  <c r="D46" i="2" s="1"/>
  <c r="F47" i="1"/>
  <c r="D45" i="2" s="1"/>
  <c r="F46" i="1"/>
  <c r="D44" i="2" s="1"/>
  <c r="F45" i="1"/>
  <c r="D43" i="2" s="1"/>
  <c r="F44" i="1"/>
  <c r="D42" i="2" s="1"/>
  <c r="F43" i="1"/>
  <c r="D41" i="2" s="1"/>
  <c r="F42" i="1"/>
  <c r="D40" i="2" s="1"/>
  <c r="F41" i="1"/>
  <c r="D39" i="2" s="1"/>
  <c r="F40" i="1"/>
  <c r="D38" i="2" s="1"/>
  <c r="F39" i="1"/>
  <c r="D37" i="2" s="1"/>
  <c r="F38" i="1"/>
  <c r="D36" i="2" s="1"/>
  <c r="F37" i="1"/>
  <c r="D35" i="2" s="1"/>
  <c r="F36" i="1"/>
  <c r="D34" i="2" s="1"/>
  <c r="F35" i="1"/>
  <c r="D33" i="2" s="1"/>
  <c r="F34" i="1"/>
  <c r="D32" i="2" s="1"/>
  <c r="F33" i="1"/>
  <c r="D31" i="2" s="1"/>
  <c r="F32" i="1"/>
  <c r="D30" i="2" s="1"/>
  <c r="F31" i="1"/>
  <c r="D29" i="2" s="1"/>
  <c r="F30" i="1"/>
  <c r="D28" i="2" s="1"/>
  <c r="F29" i="1"/>
  <c r="D27" i="2" s="1"/>
  <c r="F28" i="1"/>
  <c r="D26" i="2" s="1"/>
  <c r="F27" i="1"/>
  <c r="D25" i="2" s="1"/>
  <c r="F26" i="1"/>
  <c r="D24" i="2" s="1"/>
  <c r="F25" i="1"/>
  <c r="D23" i="2" s="1"/>
  <c r="F24" i="1"/>
  <c r="D22" i="2" s="1"/>
  <c r="F23" i="1"/>
  <c r="D21" i="2" s="1"/>
  <c r="F22" i="1"/>
  <c r="D20" i="2" s="1"/>
  <c r="F21" i="1"/>
  <c r="D19" i="2" s="1"/>
  <c r="F20" i="1"/>
  <c r="D18" i="2" s="1"/>
  <c r="F19" i="1"/>
  <c r="D17" i="2" s="1"/>
  <c r="F18" i="1"/>
  <c r="D16" i="2" s="1"/>
  <c r="F17" i="1"/>
  <c r="D15" i="2" s="1"/>
  <c r="F16" i="1"/>
  <c r="D14" i="2" s="1"/>
  <c r="F15" i="1"/>
  <c r="D13" i="2" s="1"/>
  <c r="F14" i="1"/>
  <c r="D12" i="2" s="1"/>
  <c r="F13" i="1"/>
  <c r="D11" i="2" s="1"/>
  <c r="F12" i="1"/>
  <c r="D10" i="2" s="1"/>
  <c r="F11" i="1"/>
  <c r="D9" i="2" s="1"/>
  <c r="F10" i="1"/>
  <c r="D8" i="2" s="1"/>
  <c r="F9" i="1"/>
  <c r="D7" i="2" s="1"/>
  <c r="F8" i="1"/>
  <c r="D6" i="2" s="1"/>
  <c r="F7" i="1"/>
  <c r="D5" i="2" s="1"/>
  <c r="F6" i="1"/>
  <c r="D4" i="2" s="1"/>
  <c r="AG18" i="5" l="1"/>
  <c r="AJ18" i="5" s="1"/>
  <c r="AG30" i="5"/>
  <c r="AJ30" i="5" s="1"/>
  <c r="P14" i="5"/>
  <c r="Q14" i="5" s="1"/>
  <c r="S14" i="5" s="1"/>
  <c r="AG14" i="5"/>
  <c r="AJ14" i="5" s="1"/>
  <c r="P26" i="5"/>
  <c r="Q26" i="5" s="1"/>
  <c r="S26" i="5" s="1"/>
  <c r="AG26" i="5"/>
  <c r="AJ26" i="5" s="1"/>
  <c r="P10" i="5"/>
  <c r="Q10" i="5" s="1"/>
  <c r="S10" i="5" s="1"/>
  <c r="AG10" i="5"/>
  <c r="AJ10" i="5" s="1"/>
  <c r="AG22" i="5"/>
  <c r="AJ22" i="5" s="1"/>
  <c r="AG53" i="5"/>
  <c r="AJ53" i="5" s="1"/>
  <c r="P53" i="5"/>
  <c r="AG52" i="5"/>
  <c r="AJ52" i="5" s="1"/>
  <c r="P52" i="5"/>
  <c r="Q54" i="5"/>
  <c r="S54" i="5" s="1"/>
  <c r="R54" i="5"/>
  <c r="AG42" i="5"/>
  <c r="AJ42" i="5" s="1"/>
  <c r="P38" i="5"/>
  <c r="Q38" i="5" s="1"/>
  <c r="S38" i="5" s="1"/>
  <c r="P18" i="5"/>
  <c r="R18" i="5" s="1"/>
  <c r="P34" i="5"/>
  <c r="R34" i="5" s="1"/>
  <c r="P50" i="5"/>
  <c r="R50" i="5" s="1"/>
  <c r="P22" i="5"/>
  <c r="Q22" i="5" s="1"/>
  <c r="S22" i="5" s="1"/>
  <c r="P30" i="5"/>
  <c r="R30" i="5" s="1"/>
  <c r="AG46" i="5"/>
  <c r="AJ46" i="5" s="1"/>
  <c r="D59" i="2"/>
  <c r="D71" i="2"/>
  <c r="D83" i="2"/>
  <c r="D99" i="2"/>
  <c r="D111" i="2"/>
  <c r="D123" i="2"/>
  <c r="D135" i="2"/>
  <c r="D151" i="2"/>
  <c r="D163" i="2"/>
  <c r="D179" i="2"/>
  <c r="AG33" i="5"/>
  <c r="AJ33" i="5" s="1"/>
  <c r="P33" i="5"/>
  <c r="AJ12" i="5"/>
  <c r="P12" i="5"/>
  <c r="AG48" i="5"/>
  <c r="AJ48" i="5" s="1"/>
  <c r="P48" i="5"/>
  <c r="M51" i="5"/>
  <c r="M80" i="5"/>
  <c r="M19" i="5"/>
  <c r="AG19" i="5" s="1"/>
  <c r="E80" i="5"/>
  <c r="D52" i="2"/>
  <c r="E52" i="2" s="1"/>
  <c r="G52" i="2" s="1"/>
  <c r="D56" i="2"/>
  <c r="D60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128" i="2"/>
  <c r="D132" i="2"/>
  <c r="D136" i="2"/>
  <c r="D140" i="2"/>
  <c r="D144" i="2"/>
  <c r="D148" i="2"/>
  <c r="D152" i="2"/>
  <c r="D156" i="2"/>
  <c r="D160" i="2"/>
  <c r="D164" i="2"/>
  <c r="D168" i="2"/>
  <c r="D172" i="2"/>
  <c r="D176" i="2"/>
  <c r="D180" i="2"/>
  <c r="D184" i="2"/>
  <c r="E195" i="2" s="1"/>
  <c r="G195" i="2" s="1"/>
  <c r="AG45" i="5"/>
  <c r="AJ45" i="5" s="1"/>
  <c r="P45" i="5"/>
  <c r="AJ29" i="5"/>
  <c r="P29" i="5"/>
  <c r="AJ13" i="5"/>
  <c r="P13" i="5"/>
  <c r="AG8" i="5"/>
  <c r="AJ8" i="5" s="1"/>
  <c r="P8" i="5"/>
  <c r="D80" i="5"/>
  <c r="M15" i="5"/>
  <c r="AG15" i="5" s="1"/>
  <c r="AG44" i="5"/>
  <c r="AJ44" i="5" s="1"/>
  <c r="P44" i="5"/>
  <c r="AJ28" i="5"/>
  <c r="P28" i="5"/>
  <c r="J80" i="5"/>
  <c r="M39" i="5"/>
  <c r="B80" i="5"/>
  <c r="M7" i="5"/>
  <c r="D67" i="2"/>
  <c r="D87" i="2"/>
  <c r="D95" i="2"/>
  <c r="D115" i="2"/>
  <c r="D127" i="2"/>
  <c r="D143" i="2"/>
  <c r="D155" i="2"/>
  <c r="D171" i="2"/>
  <c r="AG49" i="5"/>
  <c r="AJ49" i="5" s="1"/>
  <c r="P49" i="5"/>
  <c r="AJ17" i="5"/>
  <c r="P17" i="5"/>
  <c r="G80" i="5"/>
  <c r="M27" i="5"/>
  <c r="AG27" i="5" s="1"/>
  <c r="AG32" i="5"/>
  <c r="AJ32" i="5" s="1"/>
  <c r="P32" i="5"/>
  <c r="R46" i="5"/>
  <c r="Q46" i="5"/>
  <c r="S46" i="5" s="1"/>
  <c r="D57" i="2"/>
  <c r="D69" i="2"/>
  <c r="D77" i="2"/>
  <c r="D81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AG41" i="5"/>
  <c r="AJ41" i="5" s="1"/>
  <c r="P41" i="5"/>
  <c r="AJ25" i="5"/>
  <c r="P25" i="5"/>
  <c r="AG9" i="5"/>
  <c r="AJ9" i="5" s="1"/>
  <c r="P9" i="5"/>
  <c r="K80" i="5"/>
  <c r="M43" i="5"/>
  <c r="AG40" i="5"/>
  <c r="AJ40" i="5" s="1"/>
  <c r="P40" i="5"/>
  <c r="AJ24" i="5"/>
  <c r="P24" i="5"/>
  <c r="F80" i="5"/>
  <c r="M23" i="5"/>
  <c r="AG23" i="5" s="1"/>
  <c r="L80" i="5"/>
  <c r="M47" i="5"/>
  <c r="Q42" i="5"/>
  <c r="S42" i="5" s="1"/>
  <c r="R42" i="5"/>
  <c r="D55" i="2"/>
  <c r="D63" i="2"/>
  <c r="D75" i="2"/>
  <c r="D79" i="2"/>
  <c r="D91" i="2"/>
  <c r="D103" i="2"/>
  <c r="D107" i="2"/>
  <c r="D119" i="2"/>
  <c r="D131" i="2"/>
  <c r="D139" i="2"/>
  <c r="D147" i="2"/>
  <c r="D159" i="2"/>
  <c r="D167" i="2"/>
  <c r="D175" i="2"/>
  <c r="D183" i="2"/>
  <c r="D53" i="2"/>
  <c r="D61" i="2"/>
  <c r="D65" i="2"/>
  <c r="D73" i="2"/>
  <c r="D85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150" i="2"/>
  <c r="D154" i="2"/>
  <c r="D158" i="2"/>
  <c r="D162" i="2"/>
  <c r="D166" i="2"/>
  <c r="D170" i="2"/>
  <c r="D174" i="2"/>
  <c r="D178" i="2"/>
  <c r="D182" i="2"/>
  <c r="AG37" i="5"/>
  <c r="AJ37" i="5" s="1"/>
  <c r="P37" i="5"/>
  <c r="AJ21" i="5"/>
  <c r="P21" i="5"/>
  <c r="AJ20" i="5"/>
  <c r="P20" i="5"/>
  <c r="H80" i="5"/>
  <c r="M31" i="5"/>
  <c r="AG31" i="5" s="1"/>
  <c r="AG36" i="5"/>
  <c r="AJ36" i="5" s="1"/>
  <c r="P36" i="5"/>
  <c r="AJ16" i="5"/>
  <c r="P16" i="5"/>
  <c r="M11" i="5"/>
  <c r="AG11" i="5" s="1"/>
  <c r="C80" i="5"/>
  <c r="M35" i="5"/>
  <c r="I80" i="5"/>
  <c r="E15" i="2"/>
  <c r="G15" i="2" s="1"/>
  <c r="E17" i="2"/>
  <c r="G17" i="2" s="1"/>
  <c r="E19" i="2"/>
  <c r="G19" i="2" s="1"/>
  <c r="E21" i="2"/>
  <c r="G21" i="2" s="1"/>
  <c r="E23" i="2"/>
  <c r="G23" i="2" s="1"/>
  <c r="E25" i="2"/>
  <c r="G25" i="2" s="1"/>
  <c r="E27" i="2"/>
  <c r="G27" i="2" s="1"/>
  <c r="E29" i="2"/>
  <c r="G29" i="2" s="1"/>
  <c r="E31" i="2"/>
  <c r="G31" i="2" s="1"/>
  <c r="E33" i="2"/>
  <c r="G33" i="2" s="1"/>
  <c r="E35" i="2"/>
  <c r="G35" i="2" s="1"/>
  <c r="E37" i="2"/>
  <c r="G37" i="2" s="1"/>
  <c r="E39" i="2"/>
  <c r="G39" i="2" s="1"/>
  <c r="E41" i="2"/>
  <c r="G41" i="2" s="1"/>
  <c r="E43" i="2"/>
  <c r="G43" i="2" s="1"/>
  <c r="E45" i="2"/>
  <c r="G45" i="2" s="1"/>
  <c r="E47" i="2"/>
  <c r="G47" i="2" s="1"/>
  <c r="E49" i="2"/>
  <c r="G49" i="2" s="1"/>
  <c r="E51" i="2"/>
  <c r="G51" i="2" s="1"/>
  <c r="E16" i="2"/>
  <c r="G16" i="2" s="1"/>
  <c r="E18" i="2"/>
  <c r="G18" i="2" s="1"/>
  <c r="E20" i="2"/>
  <c r="G20" i="2" s="1"/>
  <c r="E22" i="2"/>
  <c r="G22" i="2" s="1"/>
  <c r="E24" i="2"/>
  <c r="G24" i="2" s="1"/>
  <c r="E26" i="2"/>
  <c r="G26" i="2" s="1"/>
  <c r="E28" i="2"/>
  <c r="G28" i="2" s="1"/>
  <c r="E30" i="2"/>
  <c r="G30" i="2" s="1"/>
  <c r="E32" i="2"/>
  <c r="G32" i="2" s="1"/>
  <c r="E34" i="2"/>
  <c r="G34" i="2" s="1"/>
  <c r="E36" i="2"/>
  <c r="G36" i="2" s="1"/>
  <c r="E38" i="2"/>
  <c r="G38" i="2" s="1"/>
  <c r="E40" i="2"/>
  <c r="G40" i="2" s="1"/>
  <c r="E42" i="2"/>
  <c r="G42" i="2" s="1"/>
  <c r="E44" i="2"/>
  <c r="G44" i="2" s="1"/>
  <c r="E46" i="2"/>
  <c r="G46" i="2" s="1"/>
  <c r="E48" i="2"/>
  <c r="G48" i="2" s="1"/>
  <c r="E50" i="2"/>
  <c r="G50" i="2" s="1"/>
  <c r="E196" i="2"/>
  <c r="G196" i="2" s="1"/>
  <c r="R10" i="5" l="1"/>
  <c r="R14" i="5"/>
  <c r="R26" i="5"/>
  <c r="Q52" i="5"/>
  <c r="S52" i="5" s="1"/>
  <c r="R52" i="5"/>
  <c r="Q53" i="5"/>
  <c r="S53" i="5" s="1"/>
  <c r="R53" i="5"/>
  <c r="E53" i="2"/>
  <c r="G53" i="2" s="1"/>
  <c r="Q18" i="5"/>
  <c r="S18" i="5" s="1"/>
  <c r="E182" i="2"/>
  <c r="G182" i="2" s="1"/>
  <c r="E127" i="2"/>
  <c r="G127" i="2" s="1"/>
  <c r="E54" i="2"/>
  <c r="G54" i="2" s="1"/>
  <c r="Q50" i="5"/>
  <c r="S50" i="5" s="1"/>
  <c r="E100" i="2"/>
  <c r="G100" i="2" s="1"/>
  <c r="E132" i="2"/>
  <c r="G132" i="2" s="1"/>
  <c r="E68" i="2"/>
  <c r="G68" i="2" s="1"/>
  <c r="R38" i="5"/>
  <c r="E164" i="2"/>
  <c r="G164" i="2" s="1"/>
  <c r="E118" i="2"/>
  <c r="G118" i="2" s="1"/>
  <c r="E99" i="2"/>
  <c r="G99" i="2" s="1"/>
  <c r="E150" i="2"/>
  <c r="G150" i="2" s="1"/>
  <c r="E86" i="2"/>
  <c r="G86" i="2" s="1"/>
  <c r="E71" i="2"/>
  <c r="G71" i="2" s="1"/>
  <c r="E125" i="2"/>
  <c r="G125" i="2" s="1"/>
  <c r="E84" i="2"/>
  <c r="G84" i="2" s="1"/>
  <c r="E102" i="2"/>
  <c r="G102" i="2" s="1"/>
  <c r="Q34" i="5"/>
  <c r="S34" i="5" s="1"/>
  <c r="E180" i="2"/>
  <c r="G180" i="2" s="1"/>
  <c r="E148" i="2"/>
  <c r="G148" i="2" s="1"/>
  <c r="E67" i="2"/>
  <c r="G67" i="2" s="1"/>
  <c r="E83" i="2"/>
  <c r="G83" i="2" s="1"/>
  <c r="E76" i="2"/>
  <c r="G76" i="2" s="1"/>
  <c r="E158" i="2"/>
  <c r="G158" i="2" s="1"/>
  <c r="E188" i="2"/>
  <c r="G188" i="2" s="1"/>
  <c r="E172" i="2"/>
  <c r="G172" i="2" s="1"/>
  <c r="E140" i="2"/>
  <c r="G140" i="2" s="1"/>
  <c r="E124" i="2"/>
  <c r="G124" i="2" s="1"/>
  <c r="E115" i="2"/>
  <c r="G115" i="2" s="1"/>
  <c r="E108" i="2"/>
  <c r="G108" i="2" s="1"/>
  <c r="E116" i="2"/>
  <c r="G116" i="2" s="1"/>
  <c r="R22" i="5"/>
  <c r="E92" i="2"/>
  <c r="G92" i="2" s="1"/>
  <c r="E142" i="2"/>
  <c r="G142" i="2" s="1"/>
  <c r="E156" i="2"/>
  <c r="G156" i="2" s="1"/>
  <c r="E166" i="2"/>
  <c r="G166" i="2" s="1"/>
  <c r="E134" i="2"/>
  <c r="G134" i="2" s="1"/>
  <c r="E70" i="2"/>
  <c r="G70" i="2" s="1"/>
  <c r="E103" i="2"/>
  <c r="G103" i="2" s="1"/>
  <c r="E126" i="2"/>
  <c r="G126" i="2" s="1"/>
  <c r="E190" i="2"/>
  <c r="G190" i="2" s="1"/>
  <c r="E119" i="2"/>
  <c r="G119" i="2" s="1"/>
  <c r="E110" i="2"/>
  <c r="G110" i="2" s="1"/>
  <c r="E87" i="2"/>
  <c r="G87" i="2" s="1"/>
  <c r="E78" i="2"/>
  <c r="G78" i="2" s="1"/>
  <c r="E60" i="2"/>
  <c r="G60" i="2" s="1"/>
  <c r="E174" i="2"/>
  <c r="G174" i="2" s="1"/>
  <c r="E94" i="2"/>
  <c r="G94" i="2" s="1"/>
  <c r="E66" i="2"/>
  <c r="G66" i="2" s="1"/>
  <c r="E55" i="2"/>
  <c r="G55" i="2" s="1"/>
  <c r="Q30" i="5"/>
  <c r="S30" i="5" s="1"/>
  <c r="E95" i="2"/>
  <c r="G95" i="2" s="1"/>
  <c r="E62" i="2"/>
  <c r="G62" i="2" s="1"/>
  <c r="E193" i="2"/>
  <c r="G193" i="2" s="1"/>
  <c r="E121" i="2"/>
  <c r="G121" i="2" s="1"/>
  <c r="E96" i="2"/>
  <c r="G96" i="2" s="1"/>
  <c r="E88" i="2"/>
  <c r="G88" i="2" s="1"/>
  <c r="E59" i="2"/>
  <c r="G59" i="2" s="1"/>
  <c r="E72" i="2"/>
  <c r="G72" i="2" s="1"/>
  <c r="E186" i="2"/>
  <c r="G186" i="2" s="1"/>
  <c r="E170" i="2"/>
  <c r="G170" i="2" s="1"/>
  <c r="E130" i="2"/>
  <c r="G130" i="2" s="1"/>
  <c r="E114" i="2"/>
  <c r="G114" i="2" s="1"/>
  <c r="E90" i="2"/>
  <c r="G90" i="2" s="1"/>
  <c r="E74" i="2"/>
  <c r="G74" i="2" s="1"/>
  <c r="E192" i="2"/>
  <c r="G192" i="2" s="1"/>
  <c r="E184" i="2"/>
  <c r="G184" i="2" s="1"/>
  <c r="E176" i="2"/>
  <c r="G176" i="2" s="1"/>
  <c r="E168" i="2"/>
  <c r="G168" i="2" s="1"/>
  <c r="E160" i="2"/>
  <c r="G160" i="2" s="1"/>
  <c r="E152" i="2"/>
  <c r="G152" i="2" s="1"/>
  <c r="E144" i="2"/>
  <c r="G144" i="2" s="1"/>
  <c r="E136" i="2"/>
  <c r="G136" i="2" s="1"/>
  <c r="E128" i="2"/>
  <c r="G128" i="2" s="1"/>
  <c r="E120" i="2"/>
  <c r="G120" i="2" s="1"/>
  <c r="E107" i="2"/>
  <c r="G107" i="2" s="1"/>
  <c r="E104" i="2"/>
  <c r="G104" i="2" s="1"/>
  <c r="E91" i="2"/>
  <c r="G91" i="2" s="1"/>
  <c r="E80" i="2"/>
  <c r="G80" i="2" s="1"/>
  <c r="E138" i="2"/>
  <c r="G138" i="2" s="1"/>
  <c r="E106" i="2"/>
  <c r="G106" i="2" s="1"/>
  <c r="E75" i="2"/>
  <c r="G75" i="2" s="1"/>
  <c r="E178" i="2"/>
  <c r="G178" i="2" s="1"/>
  <c r="E154" i="2"/>
  <c r="G154" i="2" s="1"/>
  <c r="E146" i="2"/>
  <c r="G146" i="2" s="1"/>
  <c r="E123" i="2"/>
  <c r="G123" i="2" s="1"/>
  <c r="E98" i="2"/>
  <c r="G98" i="2" s="1"/>
  <c r="E162" i="2"/>
  <c r="G162" i="2" s="1"/>
  <c r="E82" i="2"/>
  <c r="G82" i="2" s="1"/>
  <c r="E194" i="2"/>
  <c r="G194" i="2" s="1"/>
  <c r="E122" i="2"/>
  <c r="G122" i="2" s="1"/>
  <c r="E58" i="2"/>
  <c r="G58" i="2" s="1"/>
  <c r="E111" i="2"/>
  <c r="G111" i="2" s="1"/>
  <c r="E79" i="2"/>
  <c r="G79" i="2" s="1"/>
  <c r="E63" i="2"/>
  <c r="G63" i="2" s="1"/>
  <c r="E112" i="2"/>
  <c r="G112" i="2" s="1"/>
  <c r="E64" i="2"/>
  <c r="G64" i="2" s="1"/>
  <c r="E56" i="2"/>
  <c r="G56" i="2" s="1"/>
  <c r="E113" i="2"/>
  <c r="G113" i="2" s="1"/>
  <c r="E105" i="2"/>
  <c r="G105" i="2" s="1"/>
  <c r="E97" i="2"/>
  <c r="G97" i="2" s="1"/>
  <c r="E89" i="2"/>
  <c r="G89" i="2" s="1"/>
  <c r="E81" i="2"/>
  <c r="G81" i="2" s="1"/>
  <c r="E73" i="2"/>
  <c r="G73" i="2" s="1"/>
  <c r="E65" i="2"/>
  <c r="G65" i="2" s="1"/>
  <c r="E117" i="2"/>
  <c r="G117" i="2" s="1"/>
  <c r="E109" i="2"/>
  <c r="G109" i="2" s="1"/>
  <c r="E101" i="2"/>
  <c r="G101" i="2" s="1"/>
  <c r="E93" i="2"/>
  <c r="G93" i="2" s="1"/>
  <c r="E85" i="2"/>
  <c r="G85" i="2" s="1"/>
  <c r="E77" i="2"/>
  <c r="G77" i="2" s="1"/>
  <c r="E69" i="2"/>
  <c r="G69" i="2" s="1"/>
  <c r="C11" i="6"/>
  <c r="D11" i="6" s="1"/>
  <c r="C12" i="6"/>
  <c r="D12" i="6" s="1"/>
  <c r="C10" i="6"/>
  <c r="D10" i="6" s="1"/>
  <c r="E61" i="2"/>
  <c r="G61" i="2" s="1"/>
  <c r="E57" i="2"/>
  <c r="G57" i="2" s="1"/>
  <c r="AG47" i="5"/>
  <c r="AJ47" i="5" s="1"/>
  <c r="L68" i="5" s="1"/>
  <c r="P47" i="5"/>
  <c r="R32" i="5"/>
  <c r="Q32" i="5"/>
  <c r="S32" i="5" s="1"/>
  <c r="AG39" i="5"/>
  <c r="AJ39" i="5" s="1"/>
  <c r="J68" i="5" s="1"/>
  <c r="P39" i="5"/>
  <c r="R29" i="5"/>
  <c r="Q29" i="5"/>
  <c r="S29" i="5" s="1"/>
  <c r="R12" i="5"/>
  <c r="Q12" i="5"/>
  <c r="S12" i="5" s="1"/>
  <c r="AG35" i="5"/>
  <c r="AJ35" i="5" s="1"/>
  <c r="P35" i="5"/>
  <c r="E185" i="2"/>
  <c r="G185" i="2" s="1"/>
  <c r="E177" i="2"/>
  <c r="G177" i="2" s="1"/>
  <c r="E169" i="2"/>
  <c r="G169" i="2" s="1"/>
  <c r="E161" i="2"/>
  <c r="G161" i="2" s="1"/>
  <c r="E153" i="2"/>
  <c r="G153" i="2" s="1"/>
  <c r="E145" i="2"/>
  <c r="G145" i="2" s="1"/>
  <c r="E137" i="2"/>
  <c r="G137" i="2" s="1"/>
  <c r="E129" i="2"/>
  <c r="G129" i="2" s="1"/>
  <c r="E187" i="2"/>
  <c r="G187" i="2" s="1"/>
  <c r="E179" i="2"/>
  <c r="G179" i="2" s="1"/>
  <c r="E171" i="2"/>
  <c r="G171" i="2" s="1"/>
  <c r="E163" i="2"/>
  <c r="G163" i="2" s="1"/>
  <c r="E155" i="2"/>
  <c r="G155" i="2" s="1"/>
  <c r="E147" i="2"/>
  <c r="G147" i="2" s="1"/>
  <c r="E139" i="2"/>
  <c r="G139" i="2" s="1"/>
  <c r="E131" i="2"/>
  <c r="G131" i="2" s="1"/>
  <c r="AJ19" i="5"/>
  <c r="E68" i="5" s="1"/>
  <c r="P19" i="5"/>
  <c r="Q16" i="5"/>
  <c r="S16" i="5" s="1"/>
  <c r="R16" i="5"/>
  <c r="AG43" i="5"/>
  <c r="AJ43" i="5" s="1"/>
  <c r="K68" i="5" s="1"/>
  <c r="P43" i="5"/>
  <c r="Q49" i="5"/>
  <c r="S49" i="5" s="1"/>
  <c r="R49" i="5"/>
  <c r="Q8" i="5"/>
  <c r="S8" i="5" s="1"/>
  <c r="R8" i="5"/>
  <c r="R48" i="5"/>
  <c r="Q48" i="5"/>
  <c r="S48" i="5" s="1"/>
  <c r="Q36" i="5"/>
  <c r="S36" i="5" s="1"/>
  <c r="R36" i="5"/>
  <c r="R20" i="5"/>
  <c r="Q20" i="5"/>
  <c r="S20" i="5" s="1"/>
  <c r="R37" i="5"/>
  <c r="Q37" i="5"/>
  <c r="S37" i="5" s="1"/>
  <c r="R24" i="5"/>
  <c r="Q24" i="5"/>
  <c r="S24" i="5" s="1"/>
  <c r="R9" i="5"/>
  <c r="Q9" i="5"/>
  <c r="S9" i="5" s="1"/>
  <c r="Q41" i="5"/>
  <c r="S41" i="5" s="1"/>
  <c r="R41" i="5"/>
  <c r="R17" i="5"/>
  <c r="Q17" i="5"/>
  <c r="S17" i="5" s="1"/>
  <c r="AG7" i="5"/>
  <c r="AJ7" i="5" s="1"/>
  <c r="B68" i="5" s="1"/>
  <c r="P7" i="5"/>
  <c r="Q28" i="5"/>
  <c r="S28" i="5" s="1"/>
  <c r="R28" i="5"/>
  <c r="AJ15" i="5"/>
  <c r="D68" i="5" s="1"/>
  <c r="P15" i="5"/>
  <c r="Q13" i="5"/>
  <c r="S13" i="5" s="1"/>
  <c r="R13" i="5"/>
  <c r="R45" i="5"/>
  <c r="Q45" i="5"/>
  <c r="S45" i="5" s="1"/>
  <c r="Q33" i="5"/>
  <c r="S33" i="5" s="1"/>
  <c r="R33" i="5"/>
  <c r="AJ31" i="5"/>
  <c r="H68" i="5" s="1"/>
  <c r="P31" i="5"/>
  <c r="Q21" i="5"/>
  <c r="S21" i="5" s="1"/>
  <c r="R21" i="5"/>
  <c r="AJ23" i="5"/>
  <c r="F68" i="5" s="1"/>
  <c r="P23" i="5"/>
  <c r="R40" i="5"/>
  <c r="Q40" i="5"/>
  <c r="S40" i="5" s="1"/>
  <c r="Q25" i="5"/>
  <c r="S25" i="5" s="1"/>
  <c r="R25" i="5"/>
  <c r="AJ27" i="5"/>
  <c r="G68" i="5" s="1"/>
  <c r="P27" i="5"/>
  <c r="Q44" i="5"/>
  <c r="S44" i="5" s="1"/>
  <c r="R44" i="5"/>
  <c r="AJ11" i="5"/>
  <c r="C68" i="5" s="1"/>
  <c r="P11" i="5"/>
  <c r="E189" i="2"/>
  <c r="G189" i="2" s="1"/>
  <c r="E181" i="2"/>
  <c r="G181" i="2" s="1"/>
  <c r="E173" i="2"/>
  <c r="G173" i="2" s="1"/>
  <c r="E165" i="2"/>
  <c r="G165" i="2" s="1"/>
  <c r="E157" i="2"/>
  <c r="G157" i="2" s="1"/>
  <c r="E149" i="2"/>
  <c r="G149" i="2" s="1"/>
  <c r="E141" i="2"/>
  <c r="G141" i="2" s="1"/>
  <c r="E133" i="2"/>
  <c r="G133" i="2" s="1"/>
  <c r="E191" i="2"/>
  <c r="G191" i="2" s="1"/>
  <c r="E183" i="2"/>
  <c r="G183" i="2" s="1"/>
  <c r="E175" i="2"/>
  <c r="G175" i="2" s="1"/>
  <c r="E167" i="2"/>
  <c r="G167" i="2" s="1"/>
  <c r="E159" i="2"/>
  <c r="G159" i="2" s="1"/>
  <c r="E151" i="2"/>
  <c r="G151" i="2" s="1"/>
  <c r="E143" i="2"/>
  <c r="G143" i="2" s="1"/>
  <c r="E135" i="2"/>
  <c r="G135" i="2" s="1"/>
  <c r="AG51" i="5"/>
  <c r="AJ51" i="5" s="1"/>
  <c r="M68" i="5" s="1"/>
  <c r="P51" i="5"/>
  <c r="Q51" i="5" l="1"/>
  <c r="R51" i="5"/>
  <c r="Q31" i="5"/>
  <c r="S31" i="5" s="1"/>
  <c r="R31" i="5"/>
  <c r="R15" i="5"/>
  <c r="Q15" i="5"/>
  <c r="S15" i="5" s="1"/>
  <c r="Q23" i="5"/>
  <c r="S23" i="5" s="1"/>
  <c r="R23" i="5"/>
  <c r="R7" i="5"/>
  <c r="Q7" i="5"/>
  <c r="S7" i="5" s="1"/>
  <c r="Q11" i="5"/>
  <c r="S11" i="5" s="1"/>
  <c r="R11" i="5"/>
  <c r="R27" i="5"/>
  <c r="Q27" i="5"/>
  <c r="S27" i="5" s="1"/>
  <c r="R43" i="5"/>
  <c r="Q43" i="5"/>
  <c r="S43" i="5" s="1"/>
  <c r="Q19" i="5"/>
  <c r="S19" i="5" s="1"/>
  <c r="R19" i="5"/>
  <c r="Q39" i="5"/>
  <c r="S39" i="5" s="1"/>
  <c r="R39" i="5"/>
  <c r="Q47" i="5"/>
  <c r="S47" i="5" s="1"/>
  <c r="R47" i="5"/>
  <c r="Q35" i="5"/>
  <c r="S35" i="5" s="1"/>
  <c r="R35" i="5"/>
  <c r="S51" i="5" l="1"/>
</calcChain>
</file>

<file path=xl/sharedStrings.xml><?xml version="1.0" encoding="utf-8"?>
<sst xmlns="http://schemas.openxmlformats.org/spreadsheetml/2006/main" count="157" uniqueCount="123">
  <si>
    <t xml:space="preserve"> Conceito liquidez </t>
  </si>
  <si>
    <t xml:space="preserve">importações </t>
  </si>
  <si>
    <t xml:space="preserve">de bens </t>
  </si>
  <si>
    <t xml:space="preserve">serviços </t>
  </si>
  <si>
    <t>total</t>
  </si>
  <si>
    <t xml:space="preserve">séries temporais </t>
  </si>
  <si>
    <t xml:space="preserve">3546 - Reservas internacionais </t>
  </si>
  <si>
    <t xml:space="preserve">M1 </t>
  </si>
  <si>
    <t>M2</t>
  </si>
  <si>
    <t>M4</t>
  </si>
  <si>
    <t>M3</t>
  </si>
  <si>
    <t>tabela especial - meios de pgto ampliados</t>
  </si>
  <si>
    <t xml:space="preserve">exportações </t>
  </si>
  <si>
    <t xml:space="preserve">tabela especial BP M6, mensal </t>
  </si>
  <si>
    <t xml:space="preserve">tabela especial BP M6, trimestral </t>
  </si>
  <si>
    <t xml:space="preserve">3695 - Taxa de câmbio - Livre - </t>
  </si>
  <si>
    <t>Dólar americano (compra) -</t>
  </si>
  <si>
    <t xml:space="preserve"> Fim de período - mensal</t>
  </si>
  <si>
    <t>intercias</t>
  </si>
  <si>
    <t xml:space="preserve">dívida externa de curto prazo </t>
  </si>
  <si>
    <t xml:space="preserve">tabela especial - trimestral  </t>
  </si>
  <si>
    <t>Passivo-outros investimentos</t>
  </si>
  <si>
    <t>Passivo - investimento em carteira</t>
  </si>
  <si>
    <t>reservas</t>
  </si>
  <si>
    <t>importações</t>
  </si>
  <si>
    <t xml:space="preserve">importações bens e serviços </t>
  </si>
  <si>
    <t>mensais</t>
  </si>
  <si>
    <t xml:space="preserve">média 12 meses </t>
  </si>
  <si>
    <t>reservas/</t>
  </si>
  <si>
    <t>reservas /1000</t>
  </si>
  <si>
    <t>divida curto prazo</t>
  </si>
  <si>
    <t>bacen</t>
  </si>
  <si>
    <t>fmi</t>
  </si>
  <si>
    <t xml:space="preserve">saldo em </t>
  </si>
  <si>
    <t xml:space="preserve">conta corrente </t>
  </si>
  <si>
    <t xml:space="preserve">meios de pagamento ampliados </t>
  </si>
  <si>
    <t>saldo em conta corrente</t>
  </si>
  <si>
    <t>trimestral</t>
  </si>
  <si>
    <t>anual</t>
  </si>
  <si>
    <t>Greespan/Guidotti</t>
  </si>
  <si>
    <t>restrito</t>
  </si>
  <si>
    <t>FMI</t>
  </si>
  <si>
    <t>ampliado</t>
  </si>
  <si>
    <t>5%M3</t>
  </si>
  <si>
    <t>10%M3</t>
  </si>
  <si>
    <t xml:space="preserve">reservas </t>
  </si>
  <si>
    <t>DCP</t>
  </si>
  <si>
    <t>5%M3+DCP</t>
  </si>
  <si>
    <t>10%M3+DCP</t>
  </si>
  <si>
    <t>R/5%M3</t>
  </si>
  <si>
    <t>R/10%M3</t>
  </si>
  <si>
    <t>em dólar</t>
  </si>
  <si>
    <t xml:space="preserve">M3 </t>
  </si>
  <si>
    <t>cambio</t>
  </si>
  <si>
    <t xml:space="preserve">taxa de </t>
  </si>
  <si>
    <t>R/5%M3 +DCP</t>
  </si>
  <si>
    <t>R/10%M3 +DCP</t>
  </si>
  <si>
    <t xml:space="preserve">outros </t>
  </si>
  <si>
    <t>investimentos</t>
  </si>
  <si>
    <t>em carteira</t>
  </si>
  <si>
    <t xml:space="preserve">investimentos </t>
  </si>
  <si>
    <t>anuais</t>
  </si>
  <si>
    <t>outras</t>
  </si>
  <si>
    <t>obrigações</t>
  </si>
  <si>
    <t>Exports</t>
  </si>
  <si>
    <t>Short-term Debt</t>
  </si>
  <si>
    <t>Other Liabilities</t>
  </si>
  <si>
    <t>Fixed Exchange Rate:</t>
  </si>
  <si>
    <t>Float Exchange Rate:</t>
  </si>
  <si>
    <t>em dolar</t>
  </si>
  <si>
    <t>ARA FMI</t>
  </si>
  <si>
    <t xml:space="preserve">R/ARA </t>
  </si>
  <si>
    <t>R/ARA</t>
  </si>
  <si>
    <t>peso das variáveis no ARA FMI</t>
  </si>
  <si>
    <t>tudo dividido por mil</t>
  </si>
  <si>
    <t>difrença em relação à planilha do fmi</t>
  </si>
  <si>
    <t>fonte dos dados do FMI</t>
  </si>
  <si>
    <t>http://data.imf.org/regular.aspx?key=60982819</t>
  </si>
  <si>
    <t>nossa/ARA</t>
  </si>
  <si>
    <t>FMI/DCP</t>
  </si>
  <si>
    <t>nossa/DCP</t>
  </si>
  <si>
    <t>FMI/ARA</t>
  </si>
  <si>
    <t>FMI/OO</t>
  </si>
  <si>
    <t>nossa/OO</t>
  </si>
  <si>
    <t>FMI/M3</t>
  </si>
  <si>
    <t>nossa/M3</t>
  </si>
  <si>
    <t>FMI/X</t>
  </si>
  <si>
    <t>nossa/X</t>
  </si>
  <si>
    <t>c/inter</t>
  </si>
  <si>
    <t>s/ inter</t>
  </si>
  <si>
    <t>Tabela I</t>
  </si>
  <si>
    <t xml:space="preserve">Métricas para o nível adequado de reservas internacionais do Brasil </t>
  </si>
  <si>
    <t>nível adequado</t>
  </si>
  <si>
    <t xml:space="preserve">reservas / </t>
  </si>
  <si>
    <t>(US$ bilhões)</t>
  </si>
  <si>
    <t xml:space="preserve">    três meses</t>
  </si>
  <si>
    <t xml:space="preserve">    seis meses</t>
  </si>
  <si>
    <t xml:space="preserve">    doze meses </t>
  </si>
  <si>
    <t xml:space="preserve">Greespan-Guidotti </t>
  </si>
  <si>
    <t xml:space="preserve">   dívida externa de curto prazo - FMI</t>
  </si>
  <si>
    <t xml:space="preserve">   dívida menos saldo das transações correntes</t>
  </si>
  <si>
    <t>Meios de pagamento ampliados</t>
  </si>
  <si>
    <t xml:space="preserve">    5% do M3</t>
  </si>
  <si>
    <t xml:space="preserve">   10% do M3</t>
  </si>
  <si>
    <t xml:space="preserve">    5% do M3 mais dívida externa de curto prazo</t>
  </si>
  <si>
    <t xml:space="preserve">   10% do M3 mais dívida externa de curto prazo</t>
  </si>
  <si>
    <t xml:space="preserve">   dívida externa de curto prazo - BCB</t>
  </si>
  <si>
    <t>"  100%</t>
  </si>
  <si>
    <t>"  150%</t>
  </si>
  <si>
    <t xml:space="preserve">Fonte dos dados primários: BCB e FMI. Elaboração da IFI. </t>
  </si>
  <si>
    <t xml:space="preserve">DCP c/ </t>
  </si>
  <si>
    <t>menos SCC</t>
  </si>
  <si>
    <t>Métrica</t>
  </si>
  <si>
    <t>Meses de importação</t>
  </si>
  <si>
    <t xml:space="preserve">tabela especial </t>
  </si>
  <si>
    <t xml:space="preserve">vcto residual, trimestral </t>
  </si>
  <si>
    <t>posição de investimento internacional</t>
  </si>
  <si>
    <t xml:space="preserve"> </t>
  </si>
  <si>
    <t>reservas dezembro de 2017</t>
  </si>
  <si>
    <t>média mensal importações até 12/2017</t>
  </si>
  <si>
    <t>dez./2017</t>
  </si>
  <si>
    <t>set./2017</t>
  </si>
  <si>
    <t>Última atualização: 07/05/18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</si>
</sst>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#\ ##0_);\-#\ ##0_);\-\ \ "/>
    <numFmt numFmtId="165" formatCode="#\ ##0_)\ "/>
    <numFmt numFmtId="166" formatCode="#\ ###\ ##0\ \ ;\ \-#\ ###\ ##0\ \ ;\ &quot;-  &quot;;\ @"/>
    <numFmt numFmtId="167" formatCode="#\ ###\ ##0\ \ "/>
    <numFmt numFmtId="168" formatCode="#\ ###\ ###\ ##0_)\ "/>
    <numFmt numFmtId="169" formatCode="##\ ###\ ##0_);\-##\ ###\ ##0_);\-\ \ "/>
    <numFmt numFmtId="170" formatCode="0.0"/>
    <numFmt numFmtId="171" formatCode="[$-416]mmm\-yy;@"/>
    <numFmt numFmtId="172" formatCode="_(* #,##0.00_);_(* \(#,##0.00\);_(* &quot;-&quot;??_);_(@_)"/>
    <numFmt numFmtId="173" formatCode="0.00_)"/>
    <numFmt numFmtId="174" formatCode="#\ ##0_);\-#\ ##0_);0_)"/>
    <numFmt numFmtId="175" formatCode="#\ ###\ ##0_);\-#\ ###\ ##0_);0_)"/>
    <numFmt numFmtId="176" formatCode="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rgb="FFFFFFFF"/>
      <name val="Verdana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sz val="7"/>
      <color rgb="FFFF0000"/>
      <name val="Times New Roman"/>
      <family val="1"/>
    </font>
    <font>
      <sz val="7"/>
      <color rgb="FFFF0000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</font>
    <font>
      <b/>
      <u/>
      <sz val="11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Verdana"/>
      <family val="2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9" fillId="0" borderId="0" applyFill="0" applyBorder="0" applyProtection="0"/>
  </cellStyleXfs>
  <cellXfs count="139">
    <xf numFmtId="0" fontId="0" fillId="0" borderId="0" xfId="0"/>
    <xf numFmtId="1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Fill="1" applyBorder="1"/>
    <xf numFmtId="164" fontId="7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/>
    <xf numFmtId="17" fontId="7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66" fontId="7" fillId="0" borderId="0" xfId="4" applyNumberFormat="1" applyFont="1" applyFill="1" applyBorder="1" applyAlignment="1" applyProtection="1">
      <alignment vertical="center"/>
    </xf>
    <xf numFmtId="0" fontId="2" fillId="0" borderId="0" xfId="0" applyFont="1" applyFill="1" applyBorder="1"/>
    <xf numFmtId="164" fontId="6" fillId="0" borderId="0" xfId="0" applyNumberFormat="1" applyFont="1" applyFill="1" applyBorder="1"/>
    <xf numFmtId="165" fontId="7" fillId="0" borderId="0" xfId="3" applyNumberFormat="1" applyFont="1" applyFill="1" applyBorder="1" applyAlignment="1" applyProtection="1">
      <alignment vertical="center"/>
    </xf>
    <xf numFmtId="168" fontId="7" fillId="0" borderId="0" xfId="3" applyNumberFormat="1" applyFont="1" applyFill="1" applyBorder="1" applyAlignment="1" applyProtection="1">
      <alignment vertical="center"/>
    </xf>
    <xf numFmtId="167" fontId="7" fillId="0" borderId="0" xfId="0" applyNumberFormat="1" applyFont="1" applyFill="1" applyBorder="1" applyAlignment="1">
      <alignment vertical="center"/>
    </xf>
    <xf numFmtId="166" fontId="7" fillId="0" borderId="0" xfId="4" applyNumberFormat="1" applyFont="1" applyFill="1" applyBorder="1" applyProtection="1"/>
    <xf numFmtId="167" fontId="7" fillId="0" borderId="0" xfId="5" applyNumberFormat="1" applyFont="1" applyFill="1" applyBorder="1" applyAlignment="1">
      <alignment vertical="center"/>
    </xf>
    <xf numFmtId="167" fontId="7" fillId="0" borderId="0" xfId="6" applyNumberFormat="1" applyFont="1" applyFill="1" applyBorder="1" applyAlignment="1">
      <alignment vertical="center"/>
    </xf>
    <xf numFmtId="0" fontId="0" fillId="2" borderId="0" xfId="0" applyFill="1"/>
    <xf numFmtId="3" fontId="6" fillId="0" borderId="0" xfId="0" applyNumberFormat="1" applyFont="1" applyFill="1" applyBorder="1"/>
    <xf numFmtId="3" fontId="6" fillId="0" borderId="0" xfId="0" applyNumberFormat="1" applyFont="1"/>
    <xf numFmtId="3" fontId="8" fillId="0" borderId="0" xfId="0" applyNumberFormat="1" applyFont="1" applyFill="1" applyBorder="1" applyAlignment="1">
      <alignment horizontal="center" wrapText="1"/>
    </xf>
    <xf numFmtId="170" fontId="0" fillId="0" borderId="0" xfId="0" applyNumberFormat="1"/>
    <xf numFmtId="170" fontId="6" fillId="0" borderId="0" xfId="0" applyNumberFormat="1" applyFont="1"/>
    <xf numFmtId="171" fontId="2" fillId="0" borderId="0" xfId="0" applyNumberFormat="1" applyFont="1" applyFill="1" applyBorder="1"/>
    <xf numFmtId="171" fontId="2" fillId="0" borderId="0" xfId="0" applyNumberFormat="1" applyFont="1" applyFill="1" applyBorder="1" applyAlignment="1">
      <alignment horizontal="center" wrapText="1"/>
    </xf>
    <xf numFmtId="171" fontId="0" fillId="0" borderId="0" xfId="0" applyNumberFormat="1"/>
    <xf numFmtId="169" fontId="7" fillId="0" borderId="0" xfId="7" applyNumberFormat="1" applyFont="1" applyFill="1" applyBorder="1" applyAlignment="1">
      <alignment horizontal="right" vertical="center"/>
    </xf>
    <xf numFmtId="169" fontId="7" fillId="0" borderId="0" xfId="1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/>
    <xf numFmtId="171" fontId="7" fillId="0" borderId="0" xfId="0" applyNumberFormat="1" applyFont="1" applyFill="1" applyBorder="1" applyAlignment="1">
      <alignment horizontal="center" wrapText="1"/>
    </xf>
    <xf numFmtId="2" fontId="0" fillId="0" borderId="0" xfId="0" applyNumberFormat="1"/>
    <xf numFmtId="3" fontId="0" fillId="0" borderId="0" xfId="0" applyNumberFormat="1"/>
    <xf numFmtId="0" fontId="0" fillId="0" borderId="0" xfId="0" applyFill="1"/>
    <xf numFmtId="4" fontId="6" fillId="0" borderId="0" xfId="0" applyNumberFormat="1" applyFont="1"/>
    <xf numFmtId="2" fontId="6" fillId="0" borderId="0" xfId="0" applyNumberFormat="1" applyFont="1"/>
    <xf numFmtId="2" fontId="7" fillId="0" borderId="0" xfId="0" applyNumberFormat="1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0" fontId="13" fillId="0" borderId="0" xfId="0" applyFont="1"/>
    <xf numFmtId="0" fontId="15" fillId="0" borderId="0" xfId="0" applyFont="1"/>
    <xf numFmtId="0" fontId="13" fillId="0" borderId="2" xfId="0" applyFont="1" applyBorder="1"/>
    <xf numFmtId="0" fontId="15" fillId="0" borderId="2" xfId="0" applyFont="1" applyBorder="1"/>
    <xf numFmtId="171" fontId="0" fillId="0" borderId="0" xfId="0" applyNumberFormat="1" applyFill="1"/>
    <xf numFmtId="3" fontId="0" fillId="0" borderId="0" xfId="0" applyNumberFormat="1" applyFill="1"/>
    <xf numFmtId="9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9" fontId="13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6" fillId="0" borderId="0" xfId="2" applyFont="1" applyFill="1" applyAlignment="1">
      <alignment horizontal="right"/>
    </xf>
    <xf numFmtId="0" fontId="12" fillId="0" borderId="0" xfId="0" applyFont="1"/>
    <xf numFmtId="172" fontId="17" fillId="0" borderId="0" xfId="1" applyNumberFormat="1" applyFont="1" applyFill="1" applyAlignment="1">
      <alignment horizontal="right"/>
    </xf>
    <xf numFmtId="0" fontId="18" fillId="0" borderId="0" xfId="0" applyFont="1"/>
    <xf numFmtId="2" fontId="17" fillId="0" borderId="0" xfId="2" quotePrefix="1" applyNumberFormat="1" applyFont="1" applyFill="1" applyAlignment="1">
      <alignment horizontal="right"/>
    </xf>
    <xf numFmtId="2" fontId="19" fillId="0" borderId="0" xfId="2" quotePrefix="1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 vertical="center"/>
    </xf>
    <xf numFmtId="0" fontId="20" fillId="0" borderId="0" xfId="2" applyFont="1"/>
    <xf numFmtId="2" fontId="17" fillId="0" borderId="0" xfId="0" quotePrefix="1" applyNumberFormat="1" applyFont="1" applyAlignment="1">
      <alignment horizontal="right"/>
    </xf>
    <xf numFmtId="2" fontId="17" fillId="0" borderId="0" xfId="2" quotePrefix="1" applyNumberFormat="1" applyFont="1" applyAlignment="1">
      <alignment horizontal="right"/>
    </xf>
    <xf numFmtId="0" fontId="21" fillId="0" borderId="0" xfId="0" applyFont="1"/>
    <xf numFmtId="0" fontId="21" fillId="0" borderId="2" xfId="0" applyFont="1" applyBorder="1"/>
    <xf numFmtId="0" fontId="22" fillId="0" borderId="2" xfId="0" applyFont="1" applyBorder="1"/>
    <xf numFmtId="0" fontId="22" fillId="0" borderId="0" xfId="0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Border="1"/>
    <xf numFmtId="170" fontId="23" fillId="0" borderId="0" xfId="0" applyNumberFormat="1" applyFont="1"/>
    <xf numFmtId="170" fontId="23" fillId="0" borderId="0" xfId="0" applyNumberFormat="1" applyFont="1" applyBorder="1"/>
    <xf numFmtId="9" fontId="23" fillId="0" borderId="0" xfId="0" applyNumberFormat="1" applyFont="1"/>
    <xf numFmtId="0" fontId="23" fillId="0" borderId="2" xfId="0" applyFont="1" applyBorder="1"/>
    <xf numFmtId="0" fontId="24" fillId="0" borderId="0" xfId="0" applyFont="1"/>
    <xf numFmtId="0" fontId="0" fillId="0" borderId="0" xfId="0" applyBorder="1"/>
    <xf numFmtId="170" fontId="0" fillId="0" borderId="0" xfId="0" applyNumberFormat="1" applyBorder="1"/>
    <xf numFmtId="164" fontId="25" fillId="3" borderId="0" xfId="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/>
    <xf numFmtId="164" fontId="25" fillId="0" borderId="0" xfId="2" applyNumberFormat="1" applyFont="1" applyFill="1" applyBorder="1" applyAlignment="1" applyProtection="1">
      <alignment horizontal="right" vertical="center"/>
      <protection locked="0"/>
    </xf>
    <xf numFmtId="164" fontId="26" fillId="0" borderId="0" xfId="2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/>
    <xf numFmtId="169" fontId="10" fillId="0" borderId="0" xfId="7" applyNumberFormat="1" applyFont="1" applyFill="1" applyBorder="1" applyAlignment="1">
      <alignment horizontal="right" vertical="center"/>
    </xf>
    <xf numFmtId="169" fontId="11" fillId="0" borderId="0" xfId="7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 applyProtection="1">
      <alignment horizontal="left" vertical="center"/>
    </xf>
    <xf numFmtId="3" fontId="7" fillId="0" borderId="0" xfId="7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 applyProtection="1">
      <alignment horizontal="right" vertical="center"/>
    </xf>
    <xf numFmtId="17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7" fontId="10" fillId="0" borderId="0" xfId="3" applyNumberFormat="1" applyFont="1" applyFill="1" applyBorder="1" applyAlignment="1" applyProtection="1">
      <alignment horizontal="left" vertical="center"/>
    </xf>
    <xf numFmtId="37" fontId="11" fillId="0" borderId="0" xfId="3" applyNumberFormat="1" applyFont="1" applyFill="1" applyBorder="1" applyAlignment="1" applyProtection="1">
      <alignment horizontal="right" vertical="center"/>
    </xf>
    <xf numFmtId="37" fontId="10" fillId="0" borderId="0" xfId="3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166" fontId="10" fillId="0" borderId="0" xfId="4" applyNumberFormat="1" applyFont="1" applyFill="1" applyBorder="1" applyProtection="1"/>
    <xf numFmtId="168" fontId="10" fillId="0" borderId="0" xfId="3" applyNumberFormat="1" applyFont="1" applyBorder="1" applyAlignment="1" applyProtection="1">
      <alignment vertical="center"/>
    </xf>
    <xf numFmtId="175" fontId="10" fillId="0" borderId="0" xfId="0" applyNumberFormat="1" applyFont="1" applyFill="1" applyBorder="1" applyAlignment="1">
      <alignment vertical="center"/>
    </xf>
    <xf numFmtId="174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3" applyNumberFormat="1" applyFont="1" applyFill="1" applyBorder="1" applyAlignment="1" applyProtection="1">
      <alignment vertical="center"/>
    </xf>
    <xf numFmtId="166" fontId="7" fillId="3" borderId="3" xfId="4" applyNumberFormat="1" applyFont="1" applyFill="1" applyBorder="1" applyProtection="1"/>
    <xf numFmtId="175" fontId="7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6" fontId="28" fillId="0" borderId="0" xfId="3" applyNumberFormat="1" applyFont="1" applyBorder="1" applyAlignment="1" applyProtection="1">
      <alignment vertical="center"/>
    </xf>
    <xf numFmtId="37" fontId="11" fillId="0" borderId="0" xfId="3" applyNumberFormat="1" applyFont="1" applyFill="1" applyBorder="1" applyAlignment="1" applyProtection="1">
      <alignment horizontal="left" vertical="center"/>
    </xf>
    <xf numFmtId="0" fontId="11" fillId="0" borderId="0" xfId="3" applyFont="1" applyFill="1" applyBorder="1" applyAlignment="1" applyProtection="1">
      <alignment horizontal="left" vertical="center"/>
    </xf>
    <xf numFmtId="37" fontId="11" fillId="0" borderId="0" xfId="3" quotePrefix="1" applyNumberFormat="1" applyFont="1" applyFill="1" applyBorder="1" applyAlignment="1" applyProtection="1">
      <alignment horizontal="left" vertical="center"/>
    </xf>
    <xf numFmtId="37" fontId="10" fillId="0" borderId="0" xfId="3" quotePrefix="1" applyNumberFormat="1" applyFont="1" applyFill="1" applyBorder="1" applyAlignment="1" applyProtection="1">
      <alignment horizontal="center" vertical="center"/>
    </xf>
    <xf numFmtId="1" fontId="10" fillId="0" borderId="0" xfId="3" applyNumberFormat="1" applyFont="1" applyFill="1" applyBorder="1" applyAlignment="1" applyProtection="1">
      <alignment horizontal="left" vertical="center"/>
    </xf>
    <xf numFmtId="173" fontId="27" fillId="0" borderId="0" xfId="0" quotePrefix="1" applyNumberFormat="1" applyFont="1" applyFill="1" applyBorder="1" applyAlignment="1" applyProtection="1">
      <alignment horizontal="right" vertical="center"/>
    </xf>
    <xf numFmtId="165" fontId="10" fillId="0" borderId="0" xfId="3" applyNumberFormat="1" applyFont="1" applyFill="1" applyBorder="1" applyAlignment="1" applyProtection="1">
      <alignment vertical="center"/>
    </xf>
    <xf numFmtId="175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167" fontId="10" fillId="0" borderId="0" xfId="5" applyNumberFormat="1" applyFont="1" applyFill="1" applyBorder="1" applyAlignment="1">
      <alignment vertical="center"/>
    </xf>
    <xf numFmtId="167" fontId="27" fillId="0" borderId="0" xfId="0" applyNumberFormat="1" applyFont="1" applyFill="1" applyBorder="1" applyAlignment="1">
      <alignment vertical="center"/>
    </xf>
    <xf numFmtId="37" fontId="28" fillId="0" borderId="0" xfId="3" applyNumberFormat="1" applyFont="1" applyFill="1" applyBorder="1" applyAlignment="1" applyProtection="1">
      <alignment horizontal="left" vertical="center"/>
    </xf>
    <xf numFmtId="176" fontId="28" fillId="0" borderId="0" xfId="3" applyNumberFormat="1" applyFont="1" applyFill="1" applyBorder="1" applyAlignment="1" applyProtection="1">
      <alignment vertical="center"/>
    </xf>
    <xf numFmtId="3" fontId="6" fillId="0" borderId="0" xfId="0" applyNumberFormat="1" applyFont="1" applyFill="1"/>
    <xf numFmtId="170" fontId="0" fillId="0" borderId="0" xfId="0" applyNumberFormat="1" applyFill="1"/>
    <xf numFmtId="0" fontId="15" fillId="0" borderId="0" xfId="0" applyFont="1" applyBorder="1"/>
    <xf numFmtId="0" fontId="30" fillId="4" borderId="0" xfId="0" applyFont="1" applyFill="1" applyBorder="1"/>
    <xf numFmtId="0" fontId="29" fillId="4" borderId="0" xfId="0" applyFont="1" applyFill="1"/>
    <xf numFmtId="0" fontId="30" fillId="4" borderId="0" xfId="0" applyFont="1" applyFill="1"/>
    <xf numFmtId="0" fontId="30" fillId="4" borderId="0" xfId="0" applyFont="1" applyFill="1" applyBorder="1" applyAlignment="1">
      <alignment horizontal="center"/>
    </xf>
    <xf numFmtId="171" fontId="30" fillId="4" borderId="0" xfId="0" applyNumberFormat="1" applyFont="1" applyFill="1" applyBorder="1"/>
    <xf numFmtId="170" fontId="30" fillId="4" borderId="0" xfId="0" applyNumberFormat="1" applyFont="1" applyFill="1"/>
    <xf numFmtId="171" fontId="30" fillId="4" borderId="0" xfId="0" applyNumberFormat="1" applyFont="1" applyFill="1"/>
    <xf numFmtId="3" fontId="30" fillId="4" borderId="0" xfId="0" applyNumberFormat="1" applyFont="1" applyFill="1"/>
    <xf numFmtId="2" fontId="30" fillId="4" borderId="0" xfId="0" applyNumberFormat="1" applyFont="1" applyFill="1"/>
    <xf numFmtId="3" fontId="29" fillId="4" borderId="0" xfId="0" applyNumberFormat="1" applyFont="1" applyFill="1"/>
    <xf numFmtId="4" fontId="30" fillId="4" borderId="0" xfId="0" applyNumberFormat="1" applyFont="1" applyFill="1"/>
    <xf numFmtId="9" fontId="29" fillId="4" borderId="0" xfId="0" applyNumberFormat="1" applyFont="1" applyFill="1"/>
    <xf numFmtId="9" fontId="30" fillId="4" borderId="0" xfId="0" applyNumberFormat="1" applyFont="1" applyFill="1"/>
    <xf numFmtId="0" fontId="31" fillId="0" borderId="0" xfId="0" applyFont="1"/>
  </cellXfs>
  <cellStyles count="8">
    <cellStyle name="bolet_Tab4-23" xfId="7"/>
    <cellStyle name="Normal" xfId="0" builtinId="0"/>
    <cellStyle name="Normal 2" xfId="2"/>
    <cellStyle name="Normal 3" xfId="5"/>
    <cellStyle name="Normal 3 2" xfId="6"/>
    <cellStyle name="Normal_Q4" xfId="4"/>
    <cellStyle name="Normal_Q7" xfId="3"/>
    <cellStyle name="Vírgula" xfId="1" builtinId="3"/>
  </cellStyles>
  <dxfs count="4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5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>
                <a:latin typeface="Times New Roman" pitchFamily="18" charset="0"/>
                <a:cs typeface="Times New Roman" pitchFamily="18" charset="0"/>
              </a:rPr>
              <a:t>Gráfico 2 - Reservas em meses de importação</a:t>
            </a:r>
          </a:p>
        </c:rich>
      </c:tx>
      <c:layout>
        <c:manualLayout>
          <c:xMode val="edge"/>
          <c:yMode val="edge"/>
          <c:x val="0.19679798645858923"/>
          <c:y val="6.018518518518516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Reservas em meses de importação</c:v>
          </c:tx>
          <c:marker>
            <c:symbol val="none"/>
          </c:marker>
          <c:cat>
            <c:numRef>
              <c:f>'R M'!$A$15:$A$207</c:f>
              <c:numCache>
                <c:formatCode>[$-416]mmm\-yy;@</c:formatCode>
                <c:ptCount val="193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 formatCode="mmm\-yy">
                  <c:v>42767</c:v>
                </c:pt>
                <c:pt idx="183" formatCode="mmm\-yy">
                  <c:v>42795</c:v>
                </c:pt>
                <c:pt idx="184" formatCode="mmm\-yy">
                  <c:v>42826</c:v>
                </c:pt>
                <c:pt idx="185" formatCode="mmm\-yy">
                  <c:v>42856</c:v>
                </c:pt>
                <c:pt idx="186" formatCode="mmm\-yy">
                  <c:v>42887</c:v>
                </c:pt>
                <c:pt idx="187" formatCode="mmm\-yy">
                  <c:v>42917</c:v>
                </c:pt>
                <c:pt idx="188" formatCode="mmm\-yy">
                  <c:v>42948</c:v>
                </c:pt>
                <c:pt idx="189" formatCode="mmm\-yy">
                  <c:v>42979</c:v>
                </c:pt>
                <c:pt idx="190" formatCode="mmm\-yy">
                  <c:v>43009</c:v>
                </c:pt>
                <c:pt idx="191" formatCode="mmm\-yy">
                  <c:v>43040</c:v>
                </c:pt>
                <c:pt idx="192" formatCode="mmm\-yy">
                  <c:v>43070</c:v>
                </c:pt>
              </c:numCache>
            </c:numRef>
          </c:cat>
          <c:val>
            <c:numRef>
              <c:f>'R M'!$G$15:$G$207</c:f>
              <c:numCache>
                <c:formatCode>0.0</c:formatCode>
                <c:ptCount val="193"/>
                <c:pt idx="0">
                  <c:v>5.8864910614354491</c:v>
                </c:pt>
                <c:pt idx="1">
                  <c:v>6.0574225955509267</c:v>
                </c:pt>
                <c:pt idx="2">
                  <c:v>6.0812474678828217</c:v>
                </c:pt>
                <c:pt idx="3">
                  <c:v>6.3941070463874343</c:v>
                </c:pt>
                <c:pt idx="4">
                  <c:v>5.786589838911711</c:v>
                </c:pt>
                <c:pt idx="5">
                  <c:v>5.8777039195709015</c:v>
                </c:pt>
                <c:pt idx="6">
                  <c:v>7.7267407114111872</c:v>
                </c:pt>
                <c:pt idx="7">
                  <c:v>7.1916851237549375</c:v>
                </c:pt>
                <c:pt idx="8">
                  <c:v>7.0540213881151095</c:v>
                </c:pt>
                <c:pt idx="9">
                  <c:v>7.2131402656669268</c:v>
                </c:pt>
                <c:pt idx="10">
                  <c:v>6.8169230966585275</c:v>
                </c:pt>
                <c:pt idx="11">
                  <c:v>6.8260980925289036</c:v>
                </c:pt>
                <c:pt idx="12">
                  <c:v>7.2899235907083941</c:v>
                </c:pt>
                <c:pt idx="13">
                  <c:v>7.527302801549804</c:v>
                </c:pt>
                <c:pt idx="14">
                  <c:v>7.4045164808816502</c:v>
                </c:pt>
                <c:pt idx="15">
                  <c:v>8.1557590593566562</c:v>
                </c:pt>
                <c:pt idx="16">
                  <c:v>8.0103295216512969</c:v>
                </c:pt>
                <c:pt idx="17">
                  <c:v>8.4075062078846656</c:v>
                </c:pt>
                <c:pt idx="18">
                  <c:v>9.2583149390720614</c:v>
                </c:pt>
                <c:pt idx="19">
                  <c:v>9.3545073301431607</c:v>
                </c:pt>
                <c:pt idx="20">
                  <c:v>9.4304262382206687</c:v>
                </c:pt>
                <c:pt idx="21">
                  <c:v>10.243625170167414</c:v>
                </c:pt>
                <c:pt idx="22">
                  <c:v>10.330241292928488</c:v>
                </c:pt>
                <c:pt idx="23">
                  <c:v>10.313322515954654</c:v>
                </c:pt>
                <c:pt idx="24">
                  <c:v>9.2348976906871219</c:v>
                </c:pt>
                <c:pt idx="25">
                  <c:v>9.8573229075113851</c:v>
                </c:pt>
                <c:pt idx="26">
                  <c:v>9.8343000928805342</c:v>
                </c:pt>
                <c:pt idx="27">
                  <c:v>9.3168434925167443</c:v>
                </c:pt>
                <c:pt idx="28">
                  <c:v>9.0122933121981035</c:v>
                </c:pt>
                <c:pt idx="29">
                  <c:v>8.8961708160842612</c:v>
                </c:pt>
                <c:pt idx="30">
                  <c:v>8.4955716516144708</c:v>
                </c:pt>
                <c:pt idx="31">
                  <c:v>8.2810122470420335</c:v>
                </c:pt>
                <c:pt idx="32">
                  <c:v>8.0389949534850622</c:v>
                </c:pt>
                <c:pt idx="33">
                  <c:v>7.9026846230335179</c:v>
                </c:pt>
                <c:pt idx="34">
                  <c:v>7.7990091054927984</c:v>
                </c:pt>
                <c:pt idx="35">
                  <c:v>7.6824209033872135</c:v>
                </c:pt>
                <c:pt idx="36">
                  <c:v>7.9093529380169239</c:v>
                </c:pt>
                <c:pt idx="37">
                  <c:v>7.9317955861665794</c:v>
                </c:pt>
                <c:pt idx="38">
                  <c:v>8.4793723861936297</c:v>
                </c:pt>
                <c:pt idx="39">
                  <c:v>8.802946729313911</c:v>
                </c:pt>
                <c:pt idx="40">
                  <c:v>8.6486965626014083</c:v>
                </c:pt>
                <c:pt idx="41">
                  <c:v>8.2937121072165496</c:v>
                </c:pt>
                <c:pt idx="42">
                  <c:v>8.0601251723555567</c:v>
                </c:pt>
                <c:pt idx="43">
                  <c:v>7.272405569118658</c:v>
                </c:pt>
                <c:pt idx="44">
                  <c:v>7.1080922614873456</c:v>
                </c:pt>
                <c:pt idx="45">
                  <c:v>7.2672619011775028</c:v>
                </c:pt>
                <c:pt idx="46">
                  <c:v>7.6076723719333179</c:v>
                </c:pt>
                <c:pt idx="47">
                  <c:v>8.0021732608650069</c:v>
                </c:pt>
                <c:pt idx="48">
                  <c:v>6.5872936119998977</c:v>
                </c:pt>
                <c:pt idx="49">
                  <c:v>6.852531077364385</c:v>
                </c:pt>
                <c:pt idx="50">
                  <c:v>6.8231850614815714</c:v>
                </c:pt>
                <c:pt idx="51">
                  <c:v>6.9466725716088362</c:v>
                </c:pt>
                <c:pt idx="52">
                  <c:v>6.4588047327995719</c:v>
                </c:pt>
                <c:pt idx="53">
                  <c:v>7.1508957132008515</c:v>
                </c:pt>
                <c:pt idx="54">
                  <c:v>6.9796877829560042</c:v>
                </c:pt>
                <c:pt idx="55">
                  <c:v>7.2719983672504434</c:v>
                </c:pt>
                <c:pt idx="56">
                  <c:v>7.6446767789618901</c:v>
                </c:pt>
                <c:pt idx="57">
                  <c:v>7.6934145746591618</c:v>
                </c:pt>
                <c:pt idx="58">
                  <c:v>7.9769697669892476</c:v>
                </c:pt>
                <c:pt idx="59">
                  <c:v>8.3298063749658429</c:v>
                </c:pt>
                <c:pt idx="60">
                  <c:v>8.5498024981944312</c:v>
                </c:pt>
                <c:pt idx="61">
                  <c:v>8.8679918886567766</c:v>
                </c:pt>
                <c:pt idx="62">
                  <c:v>9.6911261346377131</c:v>
                </c:pt>
                <c:pt idx="63">
                  <c:v>10.294375756586872</c:v>
                </c:pt>
                <c:pt idx="64">
                  <c:v>11.264319722943052</c:v>
                </c:pt>
                <c:pt idx="65">
                  <c:v>12.318071855052795</c:v>
                </c:pt>
                <c:pt idx="66">
                  <c:v>13.037332169285429</c:v>
                </c:pt>
                <c:pt idx="67">
                  <c:v>13.465210311964276</c:v>
                </c:pt>
                <c:pt idx="68">
                  <c:v>13.627400236988654</c:v>
                </c:pt>
                <c:pt idx="69">
                  <c:v>13.488928237928029</c:v>
                </c:pt>
                <c:pt idx="70">
                  <c:v>13.466609335444321</c:v>
                </c:pt>
                <c:pt idx="71">
                  <c:v>13.812107843844275</c:v>
                </c:pt>
                <c:pt idx="72">
                  <c:v>13.694160000573708</c:v>
                </c:pt>
                <c:pt idx="73">
                  <c:v>13.821626269328155</c:v>
                </c:pt>
                <c:pt idx="74">
                  <c:v>13.760210223618543</c:v>
                </c:pt>
                <c:pt idx="75">
                  <c:v>13.717770768592462</c:v>
                </c:pt>
                <c:pt idx="76">
                  <c:v>13.370026939329195</c:v>
                </c:pt>
                <c:pt idx="77">
                  <c:v>13.039746058532828</c:v>
                </c:pt>
                <c:pt idx="78">
                  <c:v>12.679630251898763</c:v>
                </c:pt>
                <c:pt idx="79">
                  <c:v>12.36100489309047</c:v>
                </c:pt>
                <c:pt idx="80">
                  <c:v>12.042962744006747</c:v>
                </c:pt>
                <c:pt idx="81">
                  <c:v>11.662634252028171</c:v>
                </c:pt>
                <c:pt idx="82">
                  <c:v>10.885783475001118</c:v>
                </c:pt>
                <c:pt idx="83">
                  <c:v>10.697831076576634</c:v>
                </c:pt>
                <c:pt idx="84">
                  <c:v>10.55455039789498</c:v>
                </c:pt>
                <c:pt idx="85">
                  <c:v>10.368844878020118</c:v>
                </c:pt>
                <c:pt idx="86">
                  <c:v>10.522219156553309</c:v>
                </c:pt>
                <c:pt idx="87">
                  <c:v>10.802292210828611</c:v>
                </c:pt>
                <c:pt idx="88">
                  <c:v>11.00022542841921</c:v>
                </c:pt>
                <c:pt idx="89">
                  <c:v>11.625284012781139</c:v>
                </c:pt>
                <c:pt idx="90">
                  <c:v>12.382501953869509</c:v>
                </c:pt>
                <c:pt idx="91">
                  <c:v>13.167056515782853</c:v>
                </c:pt>
                <c:pt idx="92">
                  <c:v>14.217307357133175</c:v>
                </c:pt>
                <c:pt idx="93">
                  <c:v>15.012305345827418</c:v>
                </c:pt>
                <c:pt idx="94">
                  <c:v>15.98155535991525</c:v>
                </c:pt>
                <c:pt idx="95">
                  <c:v>16.392827255699515</c:v>
                </c:pt>
                <c:pt idx="96">
                  <c:v>16.420191520566679</c:v>
                </c:pt>
                <c:pt idx="97">
                  <c:v>16.354515772592912</c:v>
                </c:pt>
                <c:pt idx="98">
                  <c:v>15.934201186525033</c:v>
                </c:pt>
                <c:pt idx="99">
                  <c:v>15.523478295889914</c:v>
                </c:pt>
                <c:pt idx="100">
                  <c:v>15.239454233390591</c:v>
                </c:pt>
                <c:pt idx="101">
                  <c:v>14.924701406978276</c:v>
                </c:pt>
                <c:pt idx="102">
                  <c:v>14.67872343141442</c:v>
                </c:pt>
                <c:pt idx="103">
                  <c:v>14.482433611657855</c:v>
                </c:pt>
                <c:pt idx="104">
                  <c:v>14.218474702098282</c:v>
                </c:pt>
                <c:pt idx="105">
                  <c:v>14.546934322843082</c:v>
                </c:pt>
                <c:pt idx="106">
                  <c:v>14.747534323541213</c:v>
                </c:pt>
                <c:pt idx="107">
                  <c:v>14.359839074093353</c:v>
                </c:pt>
                <c:pt idx="108">
                  <c:v>14.211964824277112</c:v>
                </c:pt>
                <c:pt idx="109">
                  <c:v>14.374625087021565</c:v>
                </c:pt>
                <c:pt idx="110">
                  <c:v>14.565640891994889</c:v>
                </c:pt>
                <c:pt idx="111">
                  <c:v>14.828434289574824</c:v>
                </c:pt>
                <c:pt idx="112">
                  <c:v>14.993127039382186</c:v>
                </c:pt>
                <c:pt idx="113">
                  <c:v>14.813849631278915</c:v>
                </c:pt>
                <c:pt idx="114">
                  <c:v>14.615851110887059</c:v>
                </c:pt>
                <c:pt idx="115">
                  <c:v>14.842695504399435</c:v>
                </c:pt>
                <c:pt idx="116">
                  <c:v>14.782724456416842</c:v>
                </c:pt>
                <c:pt idx="117">
                  <c:v>14.465725091934788</c:v>
                </c:pt>
                <c:pt idx="118">
                  <c:v>14.398715656059883</c:v>
                </c:pt>
                <c:pt idx="119">
                  <c:v>14.155028000513205</c:v>
                </c:pt>
                <c:pt idx="120">
                  <c:v>13.985874385834391</c:v>
                </c:pt>
                <c:pt idx="121">
                  <c:v>13.939897041948242</c:v>
                </c:pt>
                <c:pt idx="122">
                  <c:v>13.922939809987151</c:v>
                </c:pt>
                <c:pt idx="123">
                  <c:v>14.177163031717503</c:v>
                </c:pt>
                <c:pt idx="124">
                  <c:v>14.487268060580782</c:v>
                </c:pt>
                <c:pt idx="125">
                  <c:v>14.366420565104372</c:v>
                </c:pt>
                <c:pt idx="126">
                  <c:v>14.463784774358508</c:v>
                </c:pt>
                <c:pt idx="127">
                  <c:v>14.597919904955488</c:v>
                </c:pt>
                <c:pt idx="128">
                  <c:v>14.794478210516964</c:v>
                </c:pt>
                <c:pt idx="129">
                  <c:v>14.993760474986999</c:v>
                </c:pt>
                <c:pt idx="130">
                  <c:v>14.896783835167954</c:v>
                </c:pt>
                <c:pt idx="131">
                  <c:v>14.924685063596128</c:v>
                </c:pt>
                <c:pt idx="132">
                  <c:v>14.736856289870502</c:v>
                </c:pt>
                <c:pt idx="133">
                  <c:v>14.595157212985143</c:v>
                </c:pt>
                <c:pt idx="134">
                  <c:v>14.567355121641045</c:v>
                </c:pt>
                <c:pt idx="135">
                  <c:v>14.678136482190498</c:v>
                </c:pt>
                <c:pt idx="136">
                  <c:v>14.572348718267325</c:v>
                </c:pt>
                <c:pt idx="137">
                  <c:v>14.351680670521008</c:v>
                </c:pt>
                <c:pt idx="138">
                  <c:v>14.153754607329507</c:v>
                </c:pt>
                <c:pt idx="139">
                  <c:v>14.024386447044527</c:v>
                </c:pt>
                <c:pt idx="140">
                  <c:v>13.768198667477577</c:v>
                </c:pt>
                <c:pt idx="141">
                  <c:v>13.719795527172083</c:v>
                </c:pt>
                <c:pt idx="142">
                  <c:v>13.404944465519677</c:v>
                </c:pt>
                <c:pt idx="143">
                  <c:v>13.385461901581998</c:v>
                </c:pt>
                <c:pt idx="144">
                  <c:v>13.225045210043712</c:v>
                </c:pt>
                <c:pt idx="145">
                  <c:v>13.324878395190023</c:v>
                </c:pt>
                <c:pt idx="146">
                  <c:v>13.316788507943349</c:v>
                </c:pt>
                <c:pt idx="147">
                  <c:v>13.429458186668255</c:v>
                </c:pt>
                <c:pt idx="148">
                  <c:v>13.62398732126749</c:v>
                </c:pt>
                <c:pt idx="149">
                  <c:v>13.731479205747258</c:v>
                </c:pt>
                <c:pt idx="150">
                  <c:v>13.898950340340344</c:v>
                </c:pt>
                <c:pt idx="151">
                  <c:v>14.01781813409009</c:v>
                </c:pt>
                <c:pt idx="152">
                  <c:v>14.136198121272269</c:v>
                </c:pt>
                <c:pt idx="153">
                  <c:v>13.898506725600138</c:v>
                </c:pt>
                <c:pt idx="154">
                  <c:v>14.089328158793275</c:v>
                </c:pt>
                <c:pt idx="155">
                  <c:v>14.122048496836312</c:v>
                </c:pt>
                <c:pt idx="156">
                  <c:v>13.684515992825293</c:v>
                </c:pt>
                <c:pt idx="157">
                  <c:v>13.776286688103417</c:v>
                </c:pt>
                <c:pt idx="158">
                  <c:v>13.980824496821519</c:v>
                </c:pt>
                <c:pt idx="159">
                  <c:v>14.030000800249438</c:v>
                </c:pt>
                <c:pt idx="160">
                  <c:v>14.365691086587777</c:v>
                </c:pt>
                <c:pt idx="161">
                  <c:v>14.816182667163686</c:v>
                </c:pt>
                <c:pt idx="162">
                  <c:v>15.093474357853408</c:v>
                </c:pt>
                <c:pt idx="163">
                  <c:v>15.490487877230356</c:v>
                </c:pt>
                <c:pt idx="164">
                  <c:v>15.956837967372934</c:v>
                </c:pt>
                <c:pt idx="165">
                  <c:v>16.230364463156551</c:v>
                </c:pt>
                <c:pt idx="166">
                  <c:v>16.694577791259505</c:v>
                </c:pt>
                <c:pt idx="167">
                  <c:v>16.961950386903354</c:v>
                </c:pt>
                <c:pt idx="168">
                  <c:v>17.594609499438448</c:v>
                </c:pt>
                <c:pt idx="169">
                  <c:v>18.260198325335022</c:v>
                </c:pt>
                <c:pt idx="170">
                  <c:v>18.829257453761425</c:v>
                </c:pt>
                <c:pt idx="171">
                  <c:v>19.261946939028615</c:v>
                </c:pt>
                <c:pt idx="172">
                  <c:v>19.947278288539447</c:v>
                </c:pt>
                <c:pt idx="173">
                  <c:v>20.389078604286954</c:v>
                </c:pt>
                <c:pt idx="174">
                  <c:v>20.66887945328153</c:v>
                </c:pt>
                <c:pt idx="175">
                  <c:v>21.479433463704755</c:v>
                </c:pt>
                <c:pt idx="176">
                  <c:v>21.483414646073346</c:v>
                </c:pt>
                <c:pt idx="177">
                  <c:v>21.697951458925822</c:v>
                </c:pt>
                <c:pt idx="178">
                  <c:v>21.811066997507837</c:v>
                </c:pt>
                <c:pt idx="179">
                  <c:v>21.789224908948142</c:v>
                </c:pt>
                <c:pt idx="180">
                  <c:v>21.559719983681134</c:v>
                </c:pt>
                <c:pt idx="181">
                  <c:v>21.409332685158837</c:v>
                </c:pt>
                <c:pt idx="182">
                  <c:v>21.360062222830706</c:v>
                </c:pt>
                <c:pt idx="183">
                  <c:v>21.236442393166257</c:v>
                </c:pt>
                <c:pt idx="184">
                  <c:v>21.515313789032664</c:v>
                </c:pt>
                <c:pt idx="185">
                  <c:v>21.442288755231711</c:v>
                </c:pt>
                <c:pt idx="186">
                  <c:v>21.523794481952329</c:v>
                </c:pt>
                <c:pt idx="187">
                  <c:v>21.610807115791577</c:v>
                </c:pt>
                <c:pt idx="188">
                  <c:v>21.501370347022863</c:v>
                </c:pt>
                <c:pt idx="189">
                  <c:v>21.28227853568017</c:v>
                </c:pt>
                <c:pt idx="190">
                  <c:v>20.985395878619638</c:v>
                </c:pt>
                <c:pt idx="191">
                  <c:v>20.790167908189616</c:v>
                </c:pt>
                <c:pt idx="192">
                  <c:v>20.256392470915994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355080"/>
        <c:axId val="594355864"/>
      </c:lineChart>
      <c:dateAx>
        <c:axId val="59435508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94355864"/>
        <c:crosses val="autoZero"/>
        <c:auto val="1"/>
        <c:lblOffset val="100"/>
        <c:baseTimeUnit val="months"/>
        <c:majorUnit val="6"/>
        <c:majorTimeUnit val="months"/>
      </c:dateAx>
      <c:valAx>
        <c:axId val="594355864"/>
        <c:scaling>
          <c:orientation val="minMax"/>
          <c:min val="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94355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Gráfico 1 - Reservas internacionais (US$ bilhões)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Reservas internacionais</c:v>
          </c:tx>
          <c:marker>
            <c:symbol val="none"/>
          </c:marker>
          <c:cat>
            <c:numRef>
              <c:f>'R M'!$A$15:$A$207</c:f>
              <c:numCache>
                <c:formatCode>[$-416]mmm\-yy;@</c:formatCode>
                <c:ptCount val="193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 formatCode="mmm\-yy">
                  <c:v>42767</c:v>
                </c:pt>
                <c:pt idx="183" formatCode="mmm\-yy">
                  <c:v>42795</c:v>
                </c:pt>
                <c:pt idx="184" formatCode="mmm\-yy">
                  <c:v>42826</c:v>
                </c:pt>
                <c:pt idx="185" formatCode="mmm\-yy">
                  <c:v>42856</c:v>
                </c:pt>
                <c:pt idx="186" formatCode="mmm\-yy">
                  <c:v>42887</c:v>
                </c:pt>
                <c:pt idx="187" formatCode="mmm\-yy">
                  <c:v>42917</c:v>
                </c:pt>
                <c:pt idx="188" formatCode="mmm\-yy">
                  <c:v>42948</c:v>
                </c:pt>
                <c:pt idx="189" formatCode="mmm\-yy">
                  <c:v>42979</c:v>
                </c:pt>
                <c:pt idx="190" formatCode="mmm\-yy">
                  <c:v>43009</c:v>
                </c:pt>
                <c:pt idx="191" formatCode="mmm\-yy">
                  <c:v>43040</c:v>
                </c:pt>
                <c:pt idx="192" formatCode="mmm\-yy">
                  <c:v>43070</c:v>
                </c:pt>
              </c:numCache>
            </c:numRef>
          </c:cat>
          <c:val>
            <c:numRef>
              <c:f>'R M'!$I$15:$I$207</c:f>
              <c:numCache>
                <c:formatCode>0.0</c:formatCode>
                <c:ptCount val="193"/>
                <c:pt idx="0">
                  <c:v>35.866</c:v>
                </c:pt>
                <c:pt idx="1">
                  <c:v>36.167000000000002</c:v>
                </c:pt>
                <c:pt idx="2">
                  <c:v>35.905999999999999</c:v>
                </c:pt>
                <c:pt idx="3">
                  <c:v>36.720999999999997</c:v>
                </c:pt>
                <c:pt idx="4">
                  <c:v>33.008000000000003</c:v>
                </c:pt>
                <c:pt idx="5">
                  <c:v>32.889000000000003</c:v>
                </c:pt>
                <c:pt idx="6">
                  <c:v>41.999000000000002</c:v>
                </c:pt>
                <c:pt idx="7">
                  <c:v>39.06</c:v>
                </c:pt>
                <c:pt idx="8">
                  <c:v>37.643000000000001</c:v>
                </c:pt>
                <c:pt idx="9">
                  <c:v>38.381</c:v>
                </c:pt>
                <c:pt idx="10">
                  <c:v>35.854999999999997</c:v>
                </c:pt>
                <c:pt idx="11">
                  <c:v>35.591999999999999</c:v>
                </c:pt>
                <c:pt idx="12">
                  <c:v>37.823</c:v>
                </c:pt>
                <c:pt idx="13">
                  <c:v>38.771999999999998</c:v>
                </c:pt>
                <c:pt idx="14">
                  <c:v>38.53</c:v>
                </c:pt>
                <c:pt idx="15">
                  <c:v>42.335000000000001</c:v>
                </c:pt>
                <c:pt idx="16">
                  <c:v>41.5</c:v>
                </c:pt>
                <c:pt idx="17">
                  <c:v>43.372999999999998</c:v>
                </c:pt>
                <c:pt idx="18">
                  <c:v>47.956000000000003</c:v>
                </c:pt>
                <c:pt idx="19">
                  <c:v>47.645000000000003</c:v>
                </c:pt>
                <c:pt idx="20">
                  <c:v>47.792999999999999</c:v>
                </c:pt>
                <c:pt idx="21">
                  <c:v>52.674999999999997</c:v>
                </c:pt>
                <c:pt idx="22">
                  <c:v>54.093000000000004</c:v>
                </c:pt>
                <c:pt idx="23">
                  <c:v>54.427</c:v>
                </c:pt>
                <c:pt idx="24">
                  <c:v>49.295999999999999</c:v>
                </c:pt>
                <c:pt idx="25">
                  <c:v>53.261000000000003</c:v>
                </c:pt>
                <c:pt idx="26">
                  <c:v>52.96</c:v>
                </c:pt>
                <c:pt idx="27">
                  <c:v>51.612000000000002</c:v>
                </c:pt>
                <c:pt idx="28">
                  <c:v>50.497999999999998</c:v>
                </c:pt>
                <c:pt idx="29">
                  <c:v>50.54</c:v>
                </c:pt>
                <c:pt idx="30">
                  <c:v>49.805</c:v>
                </c:pt>
                <c:pt idx="31">
                  <c:v>49.665999999999997</c:v>
                </c:pt>
                <c:pt idx="32">
                  <c:v>49.594000000000001</c:v>
                </c:pt>
                <c:pt idx="33">
                  <c:v>49.496000000000002</c:v>
                </c:pt>
                <c:pt idx="34">
                  <c:v>49.415999999999997</c:v>
                </c:pt>
                <c:pt idx="35">
                  <c:v>50.133000000000003</c:v>
                </c:pt>
                <c:pt idx="36">
                  <c:v>52.935000000000002</c:v>
                </c:pt>
                <c:pt idx="37">
                  <c:v>54.021999999999998</c:v>
                </c:pt>
                <c:pt idx="38">
                  <c:v>59.017000000000003</c:v>
                </c:pt>
                <c:pt idx="39">
                  <c:v>61.96</c:v>
                </c:pt>
                <c:pt idx="40">
                  <c:v>61.591000000000001</c:v>
                </c:pt>
                <c:pt idx="41">
                  <c:v>60.709000000000003</c:v>
                </c:pt>
                <c:pt idx="42">
                  <c:v>59.884999999999998</c:v>
                </c:pt>
                <c:pt idx="43">
                  <c:v>54.688000000000002</c:v>
                </c:pt>
                <c:pt idx="44">
                  <c:v>55.076000000000001</c:v>
                </c:pt>
                <c:pt idx="45">
                  <c:v>57.008000000000003</c:v>
                </c:pt>
                <c:pt idx="46">
                  <c:v>60.244999999999997</c:v>
                </c:pt>
                <c:pt idx="47">
                  <c:v>64.277000000000001</c:v>
                </c:pt>
                <c:pt idx="48">
                  <c:v>53.798999999999999</c:v>
                </c:pt>
                <c:pt idx="49">
                  <c:v>56.923999999999999</c:v>
                </c:pt>
                <c:pt idx="50">
                  <c:v>57.414999999999999</c:v>
                </c:pt>
                <c:pt idx="51">
                  <c:v>59.823999999999998</c:v>
                </c:pt>
                <c:pt idx="52">
                  <c:v>56.552</c:v>
                </c:pt>
                <c:pt idx="53">
                  <c:v>63.381</c:v>
                </c:pt>
                <c:pt idx="54">
                  <c:v>62.67</c:v>
                </c:pt>
                <c:pt idx="55">
                  <c:v>66.819000000000003</c:v>
                </c:pt>
                <c:pt idx="56">
                  <c:v>71.477999999999994</c:v>
                </c:pt>
                <c:pt idx="57">
                  <c:v>73.393000000000001</c:v>
                </c:pt>
                <c:pt idx="58">
                  <c:v>78.171000000000006</c:v>
                </c:pt>
                <c:pt idx="59">
                  <c:v>83.114000000000004</c:v>
                </c:pt>
                <c:pt idx="60">
                  <c:v>85.838999999999999</c:v>
                </c:pt>
                <c:pt idx="61">
                  <c:v>91.085999999999999</c:v>
                </c:pt>
                <c:pt idx="62">
                  <c:v>101.07</c:v>
                </c:pt>
                <c:pt idx="63">
                  <c:v>109.53100000000001</c:v>
                </c:pt>
                <c:pt idx="64">
                  <c:v>121.83</c:v>
                </c:pt>
                <c:pt idx="65">
                  <c:v>136.41900000000001</c:v>
                </c:pt>
                <c:pt idx="66">
                  <c:v>147.101</c:v>
                </c:pt>
                <c:pt idx="67">
                  <c:v>155.91</c:v>
                </c:pt>
                <c:pt idx="68">
                  <c:v>161.09700000000001</c:v>
                </c:pt>
                <c:pt idx="69">
                  <c:v>162.96199999999999</c:v>
                </c:pt>
                <c:pt idx="70">
                  <c:v>167.86699999999999</c:v>
                </c:pt>
                <c:pt idx="71">
                  <c:v>177.06</c:v>
                </c:pt>
                <c:pt idx="72">
                  <c:v>180.334</c:v>
                </c:pt>
                <c:pt idx="73">
                  <c:v>187.50700000000001</c:v>
                </c:pt>
                <c:pt idx="74">
                  <c:v>192.90199999999999</c:v>
                </c:pt>
                <c:pt idx="75">
                  <c:v>195.232</c:v>
                </c:pt>
                <c:pt idx="76">
                  <c:v>195.767</c:v>
                </c:pt>
                <c:pt idx="77">
                  <c:v>197.90600000000001</c:v>
                </c:pt>
                <c:pt idx="78">
                  <c:v>200.827</c:v>
                </c:pt>
                <c:pt idx="79">
                  <c:v>203.56200000000001</c:v>
                </c:pt>
                <c:pt idx="80">
                  <c:v>205.11600000000001</c:v>
                </c:pt>
                <c:pt idx="81">
                  <c:v>206.494</c:v>
                </c:pt>
                <c:pt idx="82">
                  <c:v>197.22900000000001</c:v>
                </c:pt>
                <c:pt idx="83">
                  <c:v>194.66800000000001</c:v>
                </c:pt>
                <c:pt idx="84">
                  <c:v>193.78299999999999</c:v>
                </c:pt>
                <c:pt idx="85">
                  <c:v>188.102</c:v>
                </c:pt>
                <c:pt idx="86">
                  <c:v>186.88</c:v>
                </c:pt>
                <c:pt idx="87">
                  <c:v>190.38800000000001</c:v>
                </c:pt>
                <c:pt idx="88">
                  <c:v>190.54599999999999</c:v>
                </c:pt>
                <c:pt idx="89">
                  <c:v>195.26400000000001</c:v>
                </c:pt>
                <c:pt idx="90">
                  <c:v>201.46700000000001</c:v>
                </c:pt>
                <c:pt idx="91">
                  <c:v>207.363</c:v>
                </c:pt>
                <c:pt idx="92">
                  <c:v>215.744</c:v>
                </c:pt>
                <c:pt idx="93">
                  <c:v>221.62899999999999</c:v>
                </c:pt>
                <c:pt idx="94">
                  <c:v>231.12299999999999</c:v>
                </c:pt>
                <c:pt idx="95">
                  <c:v>236.66</c:v>
                </c:pt>
                <c:pt idx="96">
                  <c:v>238.52</c:v>
                </c:pt>
                <c:pt idx="97">
                  <c:v>240.48400000000001</c:v>
                </c:pt>
                <c:pt idx="98">
                  <c:v>241.08199999999999</c:v>
                </c:pt>
                <c:pt idx="99">
                  <c:v>243.762</c:v>
                </c:pt>
                <c:pt idx="100">
                  <c:v>247.292</c:v>
                </c:pt>
                <c:pt idx="101">
                  <c:v>249.846</c:v>
                </c:pt>
                <c:pt idx="102">
                  <c:v>253.114</c:v>
                </c:pt>
                <c:pt idx="103">
                  <c:v>257.29899999999998</c:v>
                </c:pt>
                <c:pt idx="104">
                  <c:v>261.32</c:v>
                </c:pt>
                <c:pt idx="105">
                  <c:v>275.20600000000002</c:v>
                </c:pt>
                <c:pt idx="106">
                  <c:v>284.93</c:v>
                </c:pt>
                <c:pt idx="107">
                  <c:v>285.46100000000001</c:v>
                </c:pt>
                <c:pt idx="108">
                  <c:v>288.57499999999999</c:v>
                </c:pt>
                <c:pt idx="109">
                  <c:v>297.69600000000003</c:v>
                </c:pt>
                <c:pt idx="110">
                  <c:v>307.51600000000002</c:v>
                </c:pt>
                <c:pt idx="111">
                  <c:v>317.14600000000002</c:v>
                </c:pt>
                <c:pt idx="112">
                  <c:v>328.06200000000001</c:v>
                </c:pt>
                <c:pt idx="113">
                  <c:v>333.017</c:v>
                </c:pt>
                <c:pt idx="114">
                  <c:v>335.77499999999998</c:v>
                </c:pt>
                <c:pt idx="115">
                  <c:v>346.14400000000001</c:v>
                </c:pt>
                <c:pt idx="116">
                  <c:v>353.39699999999999</c:v>
                </c:pt>
                <c:pt idx="117">
                  <c:v>349.70800000000003</c:v>
                </c:pt>
                <c:pt idx="118">
                  <c:v>352.928</c:v>
                </c:pt>
                <c:pt idx="119">
                  <c:v>352.07299999999998</c:v>
                </c:pt>
                <c:pt idx="120">
                  <c:v>352.012</c:v>
                </c:pt>
                <c:pt idx="121">
                  <c:v>355.07499999999999</c:v>
                </c:pt>
                <c:pt idx="122">
                  <c:v>356.33</c:v>
                </c:pt>
                <c:pt idx="123">
                  <c:v>365.21600000000001</c:v>
                </c:pt>
                <c:pt idx="124">
                  <c:v>374.27199999999999</c:v>
                </c:pt>
                <c:pt idx="125">
                  <c:v>372.40899999999999</c:v>
                </c:pt>
                <c:pt idx="126">
                  <c:v>373.91</c:v>
                </c:pt>
                <c:pt idx="127">
                  <c:v>376.154</c:v>
                </c:pt>
                <c:pt idx="128">
                  <c:v>377.221</c:v>
                </c:pt>
                <c:pt idx="129">
                  <c:v>378.726</c:v>
                </c:pt>
                <c:pt idx="130">
                  <c:v>377.75299999999999</c:v>
                </c:pt>
                <c:pt idx="131">
                  <c:v>378.56</c:v>
                </c:pt>
                <c:pt idx="132">
                  <c:v>373.14699999999999</c:v>
                </c:pt>
                <c:pt idx="133">
                  <c:v>373.41699999999997</c:v>
                </c:pt>
                <c:pt idx="134">
                  <c:v>373.74200000000002</c:v>
                </c:pt>
                <c:pt idx="135">
                  <c:v>376.93400000000003</c:v>
                </c:pt>
                <c:pt idx="136">
                  <c:v>378.66500000000002</c:v>
                </c:pt>
                <c:pt idx="137">
                  <c:v>374.41699999999997</c:v>
                </c:pt>
                <c:pt idx="138">
                  <c:v>369.40199999999999</c:v>
                </c:pt>
                <c:pt idx="139">
                  <c:v>371.96600000000001</c:v>
                </c:pt>
                <c:pt idx="140">
                  <c:v>367.00200000000001</c:v>
                </c:pt>
                <c:pt idx="141">
                  <c:v>368.654</c:v>
                </c:pt>
                <c:pt idx="142">
                  <c:v>364.505</c:v>
                </c:pt>
                <c:pt idx="143">
                  <c:v>362.41</c:v>
                </c:pt>
                <c:pt idx="144">
                  <c:v>358.80799999999999</c:v>
                </c:pt>
                <c:pt idx="145">
                  <c:v>360.93599999999998</c:v>
                </c:pt>
                <c:pt idx="146">
                  <c:v>362.69099999999997</c:v>
                </c:pt>
                <c:pt idx="147">
                  <c:v>363.91399999999999</c:v>
                </c:pt>
                <c:pt idx="148">
                  <c:v>366.71699999999998</c:v>
                </c:pt>
                <c:pt idx="149">
                  <c:v>368.75200000000001</c:v>
                </c:pt>
                <c:pt idx="150">
                  <c:v>373.51600000000002</c:v>
                </c:pt>
                <c:pt idx="151">
                  <c:v>376.79199999999997</c:v>
                </c:pt>
                <c:pt idx="152">
                  <c:v>379.15699999999998</c:v>
                </c:pt>
                <c:pt idx="153">
                  <c:v>375.51299999999998</c:v>
                </c:pt>
                <c:pt idx="154">
                  <c:v>375.83300000000003</c:v>
                </c:pt>
                <c:pt idx="155">
                  <c:v>375.42599999999999</c:v>
                </c:pt>
                <c:pt idx="156">
                  <c:v>363.55099999999999</c:v>
                </c:pt>
                <c:pt idx="157">
                  <c:v>361.767</c:v>
                </c:pt>
                <c:pt idx="158">
                  <c:v>362.54700000000003</c:v>
                </c:pt>
                <c:pt idx="159">
                  <c:v>362.74400000000003</c:v>
                </c:pt>
                <c:pt idx="160">
                  <c:v>364.47300000000001</c:v>
                </c:pt>
                <c:pt idx="161">
                  <c:v>366.64699999999999</c:v>
                </c:pt>
                <c:pt idx="162">
                  <c:v>368.66800000000001</c:v>
                </c:pt>
                <c:pt idx="163">
                  <c:v>368.25200000000001</c:v>
                </c:pt>
                <c:pt idx="164">
                  <c:v>368.15899999999999</c:v>
                </c:pt>
                <c:pt idx="165">
                  <c:v>361.37</c:v>
                </c:pt>
                <c:pt idx="166">
                  <c:v>361.23</c:v>
                </c:pt>
                <c:pt idx="167">
                  <c:v>357.01600000000002</c:v>
                </c:pt>
                <c:pt idx="168">
                  <c:v>356.464</c:v>
                </c:pt>
                <c:pt idx="169">
                  <c:v>357.50700000000001</c:v>
                </c:pt>
                <c:pt idx="170">
                  <c:v>359.36799999999999</c:v>
                </c:pt>
                <c:pt idx="171">
                  <c:v>357.69799999999998</c:v>
                </c:pt>
                <c:pt idx="172">
                  <c:v>362.20100000000002</c:v>
                </c:pt>
                <c:pt idx="173">
                  <c:v>363.447</c:v>
                </c:pt>
                <c:pt idx="174">
                  <c:v>364.15199999999999</c:v>
                </c:pt>
                <c:pt idx="175">
                  <c:v>369.34</c:v>
                </c:pt>
                <c:pt idx="176">
                  <c:v>369.541</c:v>
                </c:pt>
                <c:pt idx="177">
                  <c:v>370.41699999999997</c:v>
                </c:pt>
                <c:pt idx="178">
                  <c:v>367.52800000000002</c:v>
                </c:pt>
                <c:pt idx="179">
                  <c:v>365.55599999999998</c:v>
                </c:pt>
                <c:pt idx="180">
                  <c:v>365.01600000000002</c:v>
                </c:pt>
                <c:pt idx="181">
                  <c:v>367.70800000000003</c:v>
                </c:pt>
                <c:pt idx="182">
                  <c:v>368.98099999999999</c:v>
                </c:pt>
                <c:pt idx="183">
                  <c:v>370.11099999999999</c:v>
                </c:pt>
                <c:pt idx="184">
                  <c:v>374.94499999999999</c:v>
                </c:pt>
                <c:pt idx="185">
                  <c:v>376.49099999999999</c:v>
                </c:pt>
                <c:pt idx="186">
                  <c:v>377.17500000000001</c:v>
                </c:pt>
                <c:pt idx="187">
                  <c:v>381.029</c:v>
                </c:pt>
                <c:pt idx="188">
                  <c:v>381.84300000000002</c:v>
                </c:pt>
                <c:pt idx="189">
                  <c:v>381.24400000000003</c:v>
                </c:pt>
                <c:pt idx="190">
                  <c:v>380.351</c:v>
                </c:pt>
                <c:pt idx="191">
                  <c:v>381.05599999999998</c:v>
                </c:pt>
                <c:pt idx="192">
                  <c:v>373.97199999999998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360960"/>
        <c:axId val="594359784"/>
      </c:lineChart>
      <c:dateAx>
        <c:axId val="59436096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94359784"/>
        <c:crosses val="autoZero"/>
        <c:auto val="1"/>
        <c:lblOffset val="100"/>
        <c:baseTimeUnit val="months"/>
        <c:majorUnit val="6"/>
        <c:majorTimeUnit val="months"/>
      </c:dateAx>
      <c:valAx>
        <c:axId val="594359784"/>
        <c:scaling>
          <c:orientation val="minMax"/>
          <c:max val="4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9436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/>
            </a:pPr>
            <a:r>
              <a:rPr lang="pt-BR" sz="1300">
                <a:latin typeface="Times New Roman" pitchFamily="18" charset="0"/>
                <a:cs typeface="Times New Roman" pitchFamily="18" charset="0"/>
              </a:rPr>
              <a:t>Gráfico  3 - Reservas</a:t>
            </a:r>
            <a:r>
              <a:rPr lang="pt-BR" sz="1300" baseline="0">
                <a:latin typeface="Times New Roman" pitchFamily="18" charset="0"/>
                <a:cs typeface="Times New Roman" pitchFamily="18" charset="0"/>
              </a:rPr>
              <a:t> (R) em relação à dívida externa de curto prazo (DCP) e ao saldo em conta corrente (SCC)</a:t>
            </a:r>
            <a:endParaRPr lang="pt-BR" sz="13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690881663047931"/>
          <c:y val="1.9718349159843395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 / DCP BCB</c:v>
          </c:tx>
          <c:marker>
            <c:symbol val="none"/>
          </c:marker>
          <c:cat>
            <c:numRef>
              <c:f>'R DCP'!$A$7:$A$54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'R DCP'!$H$7:$H$54</c:f>
              <c:numCache>
                <c:formatCode>0.0</c:formatCode>
                <c:ptCount val="48"/>
                <c:pt idx="0">
                  <c:v>1.3453781440069952</c:v>
                </c:pt>
                <c:pt idx="1">
                  <c:v>1.5668156381738418</c:v>
                </c:pt>
                <c:pt idx="2">
                  <c:v>1.7805687385597342</c:v>
                </c:pt>
                <c:pt idx="3">
                  <c:v>1.9021383548686319</c:v>
                </c:pt>
                <c:pt idx="4">
                  <c:v>2.0726590102103373</c:v>
                </c:pt>
                <c:pt idx="5">
                  <c:v>1.9957416046879888</c:v>
                </c:pt>
                <c:pt idx="6">
                  <c:v>2.1497456692267352</c:v>
                </c:pt>
                <c:pt idx="7">
                  <c:v>2.4780277029451421</c:v>
                </c:pt>
                <c:pt idx="8">
                  <c:v>2.833814366794408</c:v>
                </c:pt>
                <c:pt idx="9">
                  <c:v>3.0180344045069978</c:v>
                </c:pt>
                <c:pt idx="10">
                  <c:v>3.0856992597009172</c:v>
                </c:pt>
                <c:pt idx="11">
                  <c:v>2.9009654549589867</c:v>
                </c:pt>
                <c:pt idx="12">
                  <c:v>3.0743869510446671</c:v>
                </c:pt>
                <c:pt idx="13">
                  <c:v>3.1983460027842443</c:v>
                </c:pt>
                <c:pt idx="14">
                  <c:v>3.2721565486299125</c:v>
                </c:pt>
                <c:pt idx="15">
                  <c:v>3.5137384769647402</c:v>
                </c:pt>
                <c:pt idx="16">
                  <c:v>4.4487123668851281</c:v>
                </c:pt>
                <c:pt idx="17">
                  <c:v>4.10687344807579</c:v>
                </c:pt>
                <c:pt idx="18">
                  <c:v>3.7194195305355029</c:v>
                </c:pt>
                <c:pt idx="19">
                  <c:v>3.4457281704026128</c:v>
                </c:pt>
                <c:pt idx="20">
                  <c:v>3.7220046246337661</c:v>
                </c:pt>
                <c:pt idx="21">
                  <c:v>4.0878189617505605</c:v>
                </c:pt>
                <c:pt idx="22">
                  <c:v>4.3993635969636582</c:v>
                </c:pt>
                <c:pt idx="23">
                  <c:v>4.7647101780915326</c:v>
                </c:pt>
                <c:pt idx="24">
                  <c:v>4.5703661322081244</c:v>
                </c:pt>
                <c:pt idx="25">
                  <c:v>5.0239689020004379</c:v>
                </c:pt>
                <c:pt idx="26">
                  <c:v>4.7643803567265568</c:v>
                </c:pt>
                <c:pt idx="27">
                  <c:v>4.6364631957359759</c:v>
                </c:pt>
                <c:pt idx="28">
                  <c:v>4.8481339864931732</c:v>
                </c:pt>
                <c:pt idx="29">
                  <c:v>4.2490562369774203</c:v>
                </c:pt>
                <c:pt idx="30">
                  <c:v>4.6218693062171265</c:v>
                </c:pt>
                <c:pt idx="31">
                  <c:v>4.8412506586736983</c:v>
                </c:pt>
                <c:pt idx="32">
                  <c:v>4.8797048389655551</c:v>
                </c:pt>
                <c:pt idx="33">
                  <c:v>4.0020675000468167</c:v>
                </c:pt>
                <c:pt idx="34">
                  <c:v>3.5443757624584773</c:v>
                </c:pt>
                <c:pt idx="35">
                  <c:v>3.3673035984924327</c:v>
                </c:pt>
                <c:pt idx="36">
                  <c:v>2.9615848706738523</c:v>
                </c:pt>
                <c:pt idx="37">
                  <c:v>2.9376533936172864</c:v>
                </c:pt>
                <c:pt idx="38">
                  <c:v>3.0094572403278637</c:v>
                </c:pt>
                <c:pt idx="39">
                  <c:v>2.9781285235118515</c:v>
                </c:pt>
                <c:pt idx="40">
                  <c:v>3.1014711730034481</c:v>
                </c:pt>
                <c:pt idx="41">
                  <c:v>3.074016610517992</c:v>
                </c:pt>
                <c:pt idx="42">
                  <c:v>3.036152473349341</c:v>
                </c:pt>
                <c:pt idx="43">
                  <c:v>2.969982586623868</c:v>
                </c:pt>
                <c:pt idx="44">
                  <c:v>3.2929142512041278</c:v>
                </c:pt>
                <c:pt idx="45">
                  <c:v>3.6613684825107122</c:v>
                </c:pt>
                <c:pt idx="46">
                  <c:v>3.8848274804332155</c:v>
                </c:pt>
                <c:pt idx="47">
                  <c:v>3.9903185304023028</c:v>
                </c:pt>
              </c:numCache>
            </c:numRef>
          </c:val>
          <c:smooth val="0"/>
        </c:ser>
        <c:ser>
          <c:idx val="1"/>
          <c:order val="1"/>
          <c:tx>
            <c:v>R / DCP FMI</c:v>
          </c:tx>
          <c:marker>
            <c:symbol val="none"/>
          </c:marker>
          <c:cat>
            <c:numRef>
              <c:f>'R DCP'!$A$7:$A$54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'R DCP'!$I$7:$I$54</c:f>
              <c:numCache>
                <c:formatCode>0.0</c:formatCode>
                <c:ptCount val="48"/>
                <c:pt idx="0">
                  <c:v>1.1315397037222672</c:v>
                </c:pt>
                <c:pt idx="1">
                  <c:v>1.2194349828573297</c:v>
                </c:pt>
                <c:pt idx="2">
                  <c:v>1.3592704930522894</c:v>
                </c:pt>
                <c:pt idx="3">
                  <c:v>1.4459007481449289</c:v>
                </c:pt>
                <c:pt idx="4">
                  <c:v>1.6141823266168656</c:v>
                </c:pt>
                <c:pt idx="5">
                  <c:v>1.6464239528745146</c:v>
                </c:pt>
                <c:pt idx="6">
                  <c:v>1.8286753963762701</c:v>
                </c:pt>
                <c:pt idx="7">
                  <c:v>2.080948455572162</c:v>
                </c:pt>
                <c:pt idx="8">
                  <c:v>2.3329303659904266</c:v>
                </c:pt>
                <c:pt idx="9">
                  <c:v>2.4830870834094174</c:v>
                </c:pt>
                <c:pt idx="10">
                  <c:v>2.5128389091318919</c:v>
                </c:pt>
                <c:pt idx="11">
                  <c:v>2.391243875434776</c:v>
                </c:pt>
                <c:pt idx="12">
                  <c:v>2.4212924054290332</c:v>
                </c:pt>
                <c:pt idx="13">
                  <c:v>2.4296937395729721</c:v>
                </c:pt>
                <c:pt idx="14">
                  <c:v>2.4551992498349482</c:v>
                </c:pt>
                <c:pt idx="15">
                  <c:v>2.6333782377728467</c:v>
                </c:pt>
                <c:pt idx="16">
                  <c:v>3.1854853174395741</c:v>
                </c:pt>
                <c:pt idx="17">
                  <c:v>3.0112640719508126</c:v>
                </c:pt>
                <c:pt idx="18">
                  <c:v>3.0434292382084331</c:v>
                </c:pt>
                <c:pt idx="19">
                  <c:v>2.8509973803833937</c:v>
                </c:pt>
                <c:pt idx="20">
                  <c:v>3.1179069469224427</c:v>
                </c:pt>
                <c:pt idx="21">
                  <c:v>3.3543448022489506</c:v>
                </c:pt>
                <c:pt idx="22">
                  <c:v>3.6437663157361859</c:v>
                </c:pt>
                <c:pt idx="23">
                  <c:v>4.0147428584195985</c:v>
                </c:pt>
                <c:pt idx="24">
                  <c:v>3.9369521220437993</c:v>
                </c:pt>
                <c:pt idx="25">
                  <c:v>4.3319353899804929</c:v>
                </c:pt>
                <c:pt idx="26">
                  <c:v>4.1271631004035312</c:v>
                </c:pt>
                <c:pt idx="27">
                  <c:v>3.9743709947775319</c:v>
                </c:pt>
                <c:pt idx="28">
                  <c:v>4.0345096948411205</c:v>
                </c:pt>
                <c:pt idx="29">
                  <c:v>3.4534248174724156</c:v>
                </c:pt>
                <c:pt idx="30">
                  <c:v>3.6439004476880479</c:v>
                </c:pt>
                <c:pt idx="31">
                  <c:v>3.7108511385200575</c:v>
                </c:pt>
                <c:pt idx="32">
                  <c:v>3.4631216182384983</c:v>
                </c:pt>
                <c:pt idx="33">
                  <c:v>2.9571210474123806</c:v>
                </c:pt>
                <c:pt idx="34">
                  <c:v>2.7107878865049266</c:v>
                </c:pt>
                <c:pt idx="35">
                  <c:v>2.569892890379442</c:v>
                </c:pt>
                <c:pt idx="36">
                  <c:v>2.3448290154059137</c:v>
                </c:pt>
                <c:pt idx="37">
                  <c:v>2.339165674769526</c:v>
                </c:pt>
                <c:pt idx="38">
                  <c:v>2.3581868266670152</c:v>
                </c:pt>
                <c:pt idx="39">
                  <c:v>2.3560491068804006</c:v>
                </c:pt>
                <c:pt idx="40">
                  <c:v>2.4183321929101678</c:v>
                </c:pt>
                <c:pt idx="41">
                  <c:v>2.3581276033089655</c:v>
                </c:pt>
                <c:pt idx="42">
                  <c:v>2.3348471054914244</c:v>
                </c:pt>
                <c:pt idx="43">
                  <c:v>2.2687977186971295</c:v>
                </c:pt>
                <c:pt idx="44">
                  <c:v>2.4421203260742033</c:v>
                </c:pt>
                <c:pt idx="45">
                  <c:v>2.6296146804577272</c:v>
                </c:pt>
                <c:pt idx="46">
                  <c:v>2.7619765782496861</c:v>
                </c:pt>
                <c:pt idx="47">
                  <c:v>2.8765345444228885</c:v>
                </c:pt>
              </c:numCache>
            </c:numRef>
          </c:val>
          <c:smooth val="0"/>
        </c:ser>
        <c:ser>
          <c:idx val="2"/>
          <c:order val="2"/>
          <c:tx>
            <c:v>R / (DCP FMI - SCC)</c:v>
          </c:tx>
          <c:marker>
            <c:symbol val="none"/>
          </c:marker>
          <c:cat>
            <c:numRef>
              <c:f>'R DCP'!$A$7:$A$54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'R DCP'!$J$7:$J$54</c:f>
              <c:numCache>
                <c:formatCode>0.0</c:formatCode>
                <c:ptCount val="48"/>
                <c:pt idx="0">
                  <c:v>1.5824293238559364</c:v>
                </c:pt>
                <c:pt idx="1">
                  <c:v>1.6343925331583151</c:v>
                </c:pt>
                <c:pt idx="2">
                  <c:v>1.7855313389645042</c:v>
                </c:pt>
                <c:pt idx="3">
                  <c:v>1.9326199740261205</c:v>
                </c:pt>
                <c:pt idx="4">
                  <c:v>2.1380595144819692</c:v>
                </c:pt>
                <c:pt idx="5">
                  <c:v>1.9949780654850533</c:v>
                </c:pt>
                <c:pt idx="6">
                  <c:v>2.1671729952526264</c:v>
                </c:pt>
                <c:pt idx="7">
                  <c:v>2.2528984528381311</c:v>
                </c:pt>
                <c:pt idx="8">
                  <c:v>2.3453102713115737</c:v>
                </c:pt>
                <c:pt idx="9">
                  <c:v>2.1838896423187095</c:v>
                </c:pt>
                <c:pt idx="10">
                  <c:v>2.0169815731572358</c:v>
                </c:pt>
                <c:pt idx="11">
                  <c:v>1.8138125982732876</c:v>
                </c:pt>
                <c:pt idx="12">
                  <c:v>1.7509457856656423</c:v>
                </c:pt>
                <c:pt idx="13">
                  <c:v>1.8384287603157556</c:v>
                </c:pt>
                <c:pt idx="14">
                  <c:v>1.9621494866497082</c:v>
                </c:pt>
                <c:pt idx="15">
                  <c:v>2.1411484413779132</c:v>
                </c:pt>
                <c:pt idx="16">
                  <c:v>2.358353241246939</c:v>
                </c:pt>
                <c:pt idx="17">
                  <c:v>2.0462086452539783</c:v>
                </c:pt>
                <c:pt idx="18">
                  <c:v>1.8502280192279636</c:v>
                </c:pt>
                <c:pt idx="19">
                  <c:v>1.6803025227601269</c:v>
                </c:pt>
                <c:pt idx="20">
                  <c:v>1.7138501875370558</c:v>
                </c:pt>
                <c:pt idx="21">
                  <c:v>1.8426932337925053</c:v>
                </c:pt>
                <c:pt idx="22">
                  <c:v>2.0001732193150596</c:v>
                </c:pt>
                <c:pt idx="23">
                  <c:v>2.1404707300725496</c:v>
                </c:pt>
                <c:pt idx="24">
                  <c:v>2.1148924786543968</c:v>
                </c:pt>
                <c:pt idx="25">
                  <c:v>2.3093964876802247</c:v>
                </c:pt>
                <c:pt idx="26">
                  <c:v>2.2310332314520704</c:v>
                </c:pt>
                <c:pt idx="27">
                  <c:v>2.2568274007398204</c:v>
                </c:pt>
                <c:pt idx="28">
                  <c:v>2.2383378554408315</c:v>
                </c:pt>
                <c:pt idx="29">
                  <c:v>1.9884409936002017</c:v>
                </c:pt>
                <c:pt idx="30">
                  <c:v>2.085283439412537</c:v>
                </c:pt>
                <c:pt idx="31">
                  <c:v>2.0735002481128779</c:v>
                </c:pt>
                <c:pt idx="32">
                  <c:v>2.0107235997840798</c:v>
                </c:pt>
                <c:pt idx="33">
                  <c:v>1.793702447207782</c:v>
                </c:pt>
                <c:pt idx="34">
                  <c:v>1.6584782819285051</c:v>
                </c:pt>
                <c:pt idx="35">
                  <c:v>1.5645760813901461</c:v>
                </c:pt>
                <c:pt idx="36">
                  <c:v>1.4024532703317514</c:v>
                </c:pt>
                <c:pt idx="37">
                  <c:v>1.4111269792497905</c:v>
                </c:pt>
                <c:pt idx="38">
                  <c:v>1.4773620733008574</c:v>
                </c:pt>
                <c:pt idx="39">
                  <c:v>1.549215227458135</c:v>
                </c:pt>
                <c:pt idx="40">
                  <c:v>1.7234217547616557</c:v>
                </c:pt>
                <c:pt idx="41">
                  <c:v>1.8474510339031494</c:v>
                </c:pt>
                <c:pt idx="42">
                  <c:v>1.9635950867444618</c:v>
                </c:pt>
                <c:pt idx="43">
                  <c:v>1.9858545301762665</c:v>
                </c:pt>
                <c:pt idx="44">
                  <c:v>2.1097601074663332</c:v>
                </c:pt>
                <c:pt idx="45">
                  <c:v>2.2939664522111887</c:v>
                </c:pt>
                <c:pt idx="46">
                  <c:v>2.4972717950056968</c:v>
                </c:pt>
                <c:pt idx="47">
                  <c:v>2.6259398983619509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356256"/>
        <c:axId val="594356648"/>
      </c:lineChart>
      <c:dateAx>
        <c:axId val="594356256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94356648"/>
        <c:crosses val="autoZero"/>
        <c:auto val="1"/>
        <c:lblOffset val="100"/>
        <c:baseTimeUnit val="months"/>
        <c:majorUnit val="3"/>
        <c:majorTimeUnit val="months"/>
      </c:dateAx>
      <c:valAx>
        <c:axId val="594356648"/>
        <c:scaling>
          <c:orientation val="minMax"/>
          <c:min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943562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7.1357766325720912E-2"/>
          <c:y val="0.17072032662583847"/>
          <c:w val="0.27359789328659501"/>
          <c:h val="0.27892935258092733"/>
        </c:manualLayout>
      </c:layout>
      <c:overlay val="1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BR" sz="1400">
                <a:latin typeface="Times New Roman" pitchFamily="18" charset="0"/>
                <a:cs typeface="Times New Roman" pitchFamily="18" charset="0"/>
              </a:rPr>
              <a:t>Gráfico 4 - Reservas (R)</a:t>
            </a:r>
            <a:r>
              <a:rPr lang="pt-BR" sz="1400" baseline="0">
                <a:latin typeface="Times New Roman" pitchFamily="18" charset="0"/>
                <a:cs typeface="Times New Roman" pitchFamily="18" charset="0"/>
              </a:rPr>
              <a:t> em relação a percentual dos meios de pagamento ampliados  (M3)</a:t>
            </a:r>
            <a:endParaRPr lang="pt-BR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2666802572009"/>
          <c:y val="2.8070175438596492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R/5% de M3</c:v>
          </c:tx>
          <c:marker>
            <c:symbol val="none"/>
          </c:marker>
          <c:cat>
            <c:numRef>
              <c:f>'R M3'!$A$15:$A$207</c:f>
              <c:numCache>
                <c:formatCode>[$-416]mmm\-yy;@</c:formatCode>
                <c:ptCount val="193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 formatCode="mmm\-yy">
                  <c:v>42767</c:v>
                </c:pt>
                <c:pt idx="183" formatCode="mmm\-yy">
                  <c:v>42795</c:v>
                </c:pt>
                <c:pt idx="184" formatCode="mmm\-yy">
                  <c:v>42826</c:v>
                </c:pt>
                <c:pt idx="185" formatCode="mmm\-yy">
                  <c:v>42856</c:v>
                </c:pt>
                <c:pt idx="186" formatCode="mmm\-yy">
                  <c:v>42887</c:v>
                </c:pt>
                <c:pt idx="187" formatCode="mmm\-yy">
                  <c:v>42917</c:v>
                </c:pt>
                <c:pt idx="188" formatCode="mmm\-yy">
                  <c:v>42948</c:v>
                </c:pt>
                <c:pt idx="189" formatCode="mmm\-yy">
                  <c:v>42979</c:v>
                </c:pt>
                <c:pt idx="190" formatCode="mmm\-yy">
                  <c:v>43009</c:v>
                </c:pt>
                <c:pt idx="191" formatCode="mmm\-yy">
                  <c:v>43040</c:v>
                </c:pt>
                <c:pt idx="192" formatCode="mmm\-yy">
                  <c:v>43070</c:v>
                </c:pt>
              </c:numCache>
            </c:numRef>
          </c:cat>
          <c:val>
            <c:numRef>
              <c:f>'R M3'!$H$15:$H$207</c:f>
              <c:numCache>
                <c:formatCode>0.0</c:formatCode>
                <c:ptCount val="193"/>
                <c:pt idx="0">
                  <c:v>2.661989736560693</c:v>
                </c:pt>
                <c:pt idx="1">
                  <c:v>2.7940907916635442</c:v>
                </c:pt>
                <c:pt idx="2">
                  <c:v>2.6819648202792905</c:v>
                </c:pt>
                <c:pt idx="3">
                  <c:v>2.6695915062843993</c:v>
                </c:pt>
                <c:pt idx="4">
                  <c:v>2.4413177582092112</c:v>
                </c:pt>
                <c:pt idx="5">
                  <c:v>2.5982560180876844</c:v>
                </c:pt>
                <c:pt idx="6">
                  <c:v>3.740818662614267</c:v>
                </c:pt>
                <c:pt idx="7">
                  <c:v>4.1783780654140887</c:v>
                </c:pt>
                <c:pt idx="8">
                  <c:v>3.5069208643509544</c:v>
                </c:pt>
                <c:pt idx="9">
                  <c:v>4.5385805891726534</c:v>
                </c:pt>
                <c:pt idx="10">
                  <c:v>3.9240647717427617</c:v>
                </c:pt>
                <c:pt idx="11">
                  <c:v>3.8319462619199629</c:v>
                </c:pt>
                <c:pt idx="12">
                  <c:v>3.8824875381057984</c:v>
                </c:pt>
                <c:pt idx="13">
                  <c:v>3.9425001661599204</c:v>
                </c:pt>
                <c:pt idx="14">
                  <c:v>3.8998906307872265</c:v>
                </c:pt>
                <c:pt idx="15">
                  <c:v>4.010117962077028</c:v>
                </c:pt>
                <c:pt idx="16">
                  <c:v>3.3792462602327102</c:v>
                </c:pt>
                <c:pt idx="17">
                  <c:v>3.580964432070517</c:v>
                </c:pt>
                <c:pt idx="18">
                  <c:v>3.7804420296433796</c:v>
                </c:pt>
                <c:pt idx="19">
                  <c:v>3.7871257265712064</c:v>
                </c:pt>
                <c:pt idx="20">
                  <c:v>3.7158623369715755</c:v>
                </c:pt>
                <c:pt idx="21">
                  <c:v>3.9682117356052116</c:v>
                </c:pt>
                <c:pt idx="22">
                  <c:v>3.9213848156324054</c:v>
                </c:pt>
                <c:pt idx="23">
                  <c:v>3.9548816072005866</c:v>
                </c:pt>
                <c:pt idx="24">
                  <c:v>3.3966845444260714</c:v>
                </c:pt>
                <c:pt idx="25">
                  <c:v>3.6967859724288168</c:v>
                </c:pt>
                <c:pt idx="26">
                  <c:v>3.6002204727943155</c:v>
                </c:pt>
                <c:pt idx="27">
                  <c:v>3.4617684735955456</c:v>
                </c:pt>
                <c:pt idx="28">
                  <c:v>3.4085027706403581</c:v>
                </c:pt>
                <c:pt idx="29">
                  <c:v>3.5651553752536893</c:v>
                </c:pt>
                <c:pt idx="30">
                  <c:v>3.4398052208292902</c:v>
                </c:pt>
                <c:pt idx="31">
                  <c:v>3.3015609672654471</c:v>
                </c:pt>
                <c:pt idx="32">
                  <c:v>3.14624472422113</c:v>
                </c:pt>
                <c:pt idx="33">
                  <c:v>3.0128290160435278</c:v>
                </c:pt>
                <c:pt idx="34">
                  <c:v>2.9744382027816227</c:v>
                </c:pt>
                <c:pt idx="35">
                  <c:v>2.8321814562172314</c:v>
                </c:pt>
                <c:pt idx="36">
                  <c:v>2.841700308690466</c:v>
                </c:pt>
                <c:pt idx="37">
                  <c:v>2.8562760327306562</c:v>
                </c:pt>
                <c:pt idx="38">
                  <c:v>3.0445266103674253</c:v>
                </c:pt>
                <c:pt idx="39">
                  <c:v>3.2247893454819727</c:v>
                </c:pt>
                <c:pt idx="40">
                  <c:v>3.0224955695384743</c:v>
                </c:pt>
                <c:pt idx="41">
                  <c:v>2.8153288762359487</c:v>
                </c:pt>
                <c:pt idx="42">
                  <c:v>2.68835225925298</c:v>
                </c:pt>
                <c:pt idx="43">
                  <c:v>2.4489077527848973</c:v>
                </c:pt>
                <c:pt idx="44">
                  <c:v>2.4016501311235436</c:v>
                </c:pt>
                <c:pt idx="45">
                  <c:v>2.2997917094117919</c:v>
                </c:pt>
                <c:pt idx="46">
                  <c:v>2.4395707906324668</c:v>
                </c:pt>
                <c:pt idx="47">
                  <c:v>2.4963267905597495</c:v>
                </c:pt>
                <c:pt idx="48">
                  <c:v>2.1583207654894614</c:v>
                </c:pt>
                <c:pt idx="49">
                  <c:v>2.1382275366465295</c:v>
                </c:pt>
                <c:pt idx="50">
                  <c:v>2.0390325563337113</c:v>
                </c:pt>
                <c:pt idx="51">
                  <c:v>2.1335370276783259</c:v>
                </c:pt>
                <c:pt idx="52">
                  <c:v>1.9273889921906222</c:v>
                </c:pt>
                <c:pt idx="53">
                  <c:v>2.3398294032491207</c:v>
                </c:pt>
                <c:pt idx="54">
                  <c:v>2.1649840707774577</c:v>
                </c:pt>
                <c:pt idx="55">
                  <c:v>2.2862065381925816</c:v>
                </c:pt>
                <c:pt idx="56">
                  <c:v>2.3808724081748238</c:v>
                </c:pt>
                <c:pt idx="57">
                  <c:v>2.4505277635510962</c:v>
                </c:pt>
                <c:pt idx="58">
                  <c:v>2.5369242353311723</c:v>
                </c:pt>
                <c:pt idx="59">
                  <c:v>2.6707482865071785</c:v>
                </c:pt>
                <c:pt idx="60">
                  <c:v>2.6632005502625717</c:v>
                </c:pt>
                <c:pt idx="61">
                  <c:v>2.7805061602461048</c:v>
                </c:pt>
                <c:pt idx="62">
                  <c:v>3.0430994400789473</c:v>
                </c:pt>
                <c:pt idx="63">
                  <c:v>3.1757270739966739</c:v>
                </c:pt>
                <c:pt idx="64">
                  <c:v>3.43771988537137</c:v>
                </c:pt>
                <c:pt idx="65">
                  <c:v>3.6055399608359182</c:v>
                </c:pt>
                <c:pt idx="66">
                  <c:v>3.8306377114853976</c:v>
                </c:pt>
                <c:pt idx="67">
                  <c:v>3.9037566753742312</c:v>
                </c:pt>
                <c:pt idx="68">
                  <c:v>4.1863533142470777</c:v>
                </c:pt>
                <c:pt idx="69">
                  <c:v>3.8774331997472236</c:v>
                </c:pt>
                <c:pt idx="70">
                  <c:v>3.7286395538808343</c:v>
                </c:pt>
                <c:pt idx="71">
                  <c:v>3.9818966536767775</c:v>
                </c:pt>
                <c:pt idx="72">
                  <c:v>3.9475484662880387</c:v>
                </c:pt>
                <c:pt idx="73">
                  <c:v>4.0797611928306745</c:v>
                </c:pt>
                <c:pt idx="74">
                  <c:v>3.9731107258987262</c:v>
                </c:pt>
                <c:pt idx="75">
                  <c:v>4.1379601154121461</c:v>
                </c:pt>
                <c:pt idx="76">
                  <c:v>3.9134693594438041</c:v>
                </c:pt>
                <c:pt idx="77">
                  <c:v>3.7593185560966407</c:v>
                </c:pt>
                <c:pt idx="78">
                  <c:v>3.6991356835629898</c:v>
                </c:pt>
                <c:pt idx="79">
                  <c:v>3.6085125665875397</c:v>
                </c:pt>
                <c:pt idx="80">
                  <c:v>3.7203803456868596</c:v>
                </c:pt>
                <c:pt idx="81">
                  <c:v>4.3341942346780939</c:v>
                </c:pt>
                <c:pt idx="82">
                  <c:v>4.5594223106372942</c:v>
                </c:pt>
                <c:pt idx="83">
                  <c:v>4.8712633058770631</c:v>
                </c:pt>
                <c:pt idx="84">
                  <c:v>4.7449849596561489</c:v>
                </c:pt>
                <c:pt idx="85">
                  <c:v>4.5708408419502149</c:v>
                </c:pt>
                <c:pt idx="86">
                  <c:v>4.627439364696377</c:v>
                </c:pt>
                <c:pt idx="87">
                  <c:v>4.5572148431476078</c:v>
                </c:pt>
                <c:pt idx="88">
                  <c:v>4.2376114941214835</c:v>
                </c:pt>
                <c:pt idx="89">
                  <c:v>3.8721663138109657</c:v>
                </c:pt>
                <c:pt idx="90">
                  <c:v>3.9110125183693323</c:v>
                </c:pt>
                <c:pt idx="91">
                  <c:v>3.809675845898286</c:v>
                </c:pt>
                <c:pt idx="92">
                  <c:v>3.9260153375444609</c:v>
                </c:pt>
                <c:pt idx="93">
                  <c:v>3.7237626689066619</c:v>
                </c:pt>
                <c:pt idx="94">
                  <c:v>3.7814651756244495</c:v>
                </c:pt>
                <c:pt idx="95">
                  <c:v>3.8324405388395522</c:v>
                </c:pt>
                <c:pt idx="96">
                  <c:v>3.7630099713550162</c:v>
                </c:pt>
                <c:pt idx="97">
                  <c:v>4.1063347311262728</c:v>
                </c:pt>
                <c:pt idx="98">
                  <c:v>3.9629325159551763</c:v>
                </c:pt>
                <c:pt idx="99">
                  <c:v>3.8856515464666486</c:v>
                </c:pt>
                <c:pt idx="100">
                  <c:v>3.8412804424034444</c:v>
                </c:pt>
                <c:pt idx="101">
                  <c:v>4.0259700867390453</c:v>
                </c:pt>
                <c:pt idx="102">
                  <c:v>3.9918566131128235</c:v>
                </c:pt>
                <c:pt idx="103">
                  <c:v>3.8927431914807404</c:v>
                </c:pt>
                <c:pt idx="104">
                  <c:v>3.8698948561684552</c:v>
                </c:pt>
                <c:pt idx="105">
                  <c:v>3.8392365018765919</c:v>
                </c:pt>
                <c:pt idx="106">
                  <c:v>3.9273079058698337</c:v>
                </c:pt>
                <c:pt idx="107">
                  <c:v>3.9218428998237691</c:v>
                </c:pt>
                <c:pt idx="108">
                  <c:v>3.7723070576592845</c:v>
                </c:pt>
                <c:pt idx="109">
                  <c:v>3.8985819605082712</c:v>
                </c:pt>
                <c:pt idx="110">
                  <c:v>3.9157869435608563</c:v>
                </c:pt>
                <c:pt idx="111">
                  <c:v>3.9062794049523442</c:v>
                </c:pt>
                <c:pt idx="112">
                  <c:v>3.8786912652003829</c:v>
                </c:pt>
                <c:pt idx="113">
                  <c:v>3.8975466123393647</c:v>
                </c:pt>
                <c:pt idx="114">
                  <c:v>3.8343689349056285</c:v>
                </c:pt>
                <c:pt idx="115">
                  <c:v>3.8688458925784537</c:v>
                </c:pt>
                <c:pt idx="116">
                  <c:v>3.9515956307704618</c:v>
                </c:pt>
                <c:pt idx="117">
                  <c:v>4.5012363062058043</c:v>
                </c:pt>
                <c:pt idx="118">
                  <c:v>4.1030609769977744</c:v>
                </c:pt>
                <c:pt idx="119">
                  <c:v>4.3224039557479346</c:v>
                </c:pt>
                <c:pt idx="120">
                  <c:v>4.3564136018188586</c:v>
                </c:pt>
                <c:pt idx="121">
                  <c:v>4.0011949828832254</c:v>
                </c:pt>
                <c:pt idx="122">
                  <c:v>3.9003204509067602</c:v>
                </c:pt>
                <c:pt idx="123">
                  <c:v>4.1743923721037453</c:v>
                </c:pt>
                <c:pt idx="124">
                  <c:v>4.3960806970833461</c:v>
                </c:pt>
                <c:pt idx="125">
                  <c:v>4.6261946131923208</c:v>
                </c:pt>
                <c:pt idx="126">
                  <c:v>4.5897076010380884</c:v>
                </c:pt>
                <c:pt idx="127">
                  <c:v>4.6102371673393394</c:v>
                </c:pt>
                <c:pt idx="128">
                  <c:v>4.5260220737337091</c:v>
                </c:pt>
                <c:pt idx="129">
                  <c:v>4.4935026932287965</c:v>
                </c:pt>
                <c:pt idx="130">
                  <c:v>4.4259589539893724</c:v>
                </c:pt>
                <c:pt idx="131">
                  <c:v>4.5516690093298449</c:v>
                </c:pt>
                <c:pt idx="132">
                  <c:v>4.3331486237947168</c:v>
                </c:pt>
                <c:pt idx="133">
                  <c:v>4.1815977886313691</c:v>
                </c:pt>
                <c:pt idx="134">
                  <c:v>4.1413514729269378</c:v>
                </c:pt>
                <c:pt idx="135">
                  <c:v>4.2027690645774536</c:v>
                </c:pt>
                <c:pt idx="136">
                  <c:v>4.1718740066721427</c:v>
                </c:pt>
                <c:pt idx="137">
                  <c:v>4.3380511359492218</c:v>
                </c:pt>
                <c:pt idx="138">
                  <c:v>4.4314687223406644</c:v>
                </c:pt>
                <c:pt idx="139">
                  <c:v>4.5890004972441574</c:v>
                </c:pt>
                <c:pt idx="140">
                  <c:v>4.6625620820749196</c:v>
                </c:pt>
                <c:pt idx="141">
                  <c:v>4.3763831427879767</c:v>
                </c:pt>
                <c:pt idx="142">
                  <c:v>4.2613275660553489</c:v>
                </c:pt>
                <c:pt idx="143">
                  <c:v>4.44852109571148</c:v>
                </c:pt>
                <c:pt idx="144">
                  <c:v>4.3947638030529657</c:v>
                </c:pt>
                <c:pt idx="145">
                  <c:v>4.5743896002054676</c:v>
                </c:pt>
                <c:pt idx="146">
                  <c:v>4.3914427794528645</c:v>
                </c:pt>
                <c:pt idx="147">
                  <c:v>4.2471038204723897</c:v>
                </c:pt>
                <c:pt idx="148">
                  <c:v>4.1880693881968565</c:v>
                </c:pt>
                <c:pt idx="149">
                  <c:v>4.1598126669501525</c:v>
                </c:pt>
                <c:pt idx="150">
                  <c:v>4.1106169811776931</c:v>
                </c:pt>
                <c:pt idx="151">
                  <c:v>4.2094804809840793</c:v>
                </c:pt>
                <c:pt idx="152">
                  <c:v>4.0814465864841774</c:v>
                </c:pt>
                <c:pt idx="153">
                  <c:v>4.3795428664181273</c:v>
                </c:pt>
                <c:pt idx="154">
                  <c:v>4.3387513788297554</c:v>
                </c:pt>
                <c:pt idx="155">
                  <c:v>4.495422622375929</c:v>
                </c:pt>
                <c:pt idx="156">
                  <c:v>4.4701911888559405</c:v>
                </c:pt>
                <c:pt idx="157">
                  <c:v>4.4419865039119024</c:v>
                </c:pt>
                <c:pt idx="158">
                  <c:v>4.7990250687011553</c:v>
                </c:pt>
                <c:pt idx="159">
                  <c:v>5.3242552186622945</c:v>
                </c:pt>
                <c:pt idx="160">
                  <c:v>4.9515175597270478</c:v>
                </c:pt>
                <c:pt idx="161">
                  <c:v>5.2073683438716296</c:v>
                </c:pt>
                <c:pt idx="162">
                  <c:v>5.1054000697929798</c:v>
                </c:pt>
                <c:pt idx="163">
                  <c:v>5.5450166541222572</c:v>
                </c:pt>
                <c:pt idx="164">
                  <c:v>5.941201800268626</c:v>
                </c:pt>
                <c:pt idx="165">
                  <c:v>6.3224876134080947</c:v>
                </c:pt>
                <c:pt idx="166">
                  <c:v>6.0273105992885831</c:v>
                </c:pt>
                <c:pt idx="167">
                  <c:v>5.9035679025322985</c:v>
                </c:pt>
                <c:pt idx="168">
                  <c:v>5.8483523274502929</c:v>
                </c:pt>
                <c:pt idx="169">
                  <c:v>6.0819489700482974</c:v>
                </c:pt>
                <c:pt idx="170">
                  <c:v>5.94858187310912</c:v>
                </c:pt>
                <c:pt idx="171">
                  <c:v>5.2323456783742417</c:v>
                </c:pt>
                <c:pt idx="172">
                  <c:v>5.1115994174055821</c:v>
                </c:pt>
                <c:pt idx="173">
                  <c:v>5.3029032070054178</c:v>
                </c:pt>
                <c:pt idx="174">
                  <c:v>4.7118393315938487</c:v>
                </c:pt>
                <c:pt idx="175">
                  <c:v>4.7761332998408408</c:v>
                </c:pt>
                <c:pt idx="176">
                  <c:v>4.724892083738391</c:v>
                </c:pt>
                <c:pt idx="177">
                  <c:v>4.7219712348152205</c:v>
                </c:pt>
                <c:pt idx="178">
                  <c:v>4.5469263999878331</c:v>
                </c:pt>
                <c:pt idx="179">
                  <c:v>4.7917224243674745</c:v>
                </c:pt>
                <c:pt idx="180">
                  <c:v>4.5024597599088949</c:v>
                </c:pt>
                <c:pt idx="181">
                  <c:v>4.3228520878233621</c:v>
                </c:pt>
                <c:pt idx="182">
                  <c:v>4.2669101064445512</c:v>
                </c:pt>
                <c:pt idx="183">
                  <c:v>4.3187249726573294</c:v>
                </c:pt>
                <c:pt idx="184">
                  <c:v>4.4202302646583451</c:v>
                </c:pt>
                <c:pt idx="185">
                  <c:v>4.4626979381777305</c:v>
                </c:pt>
                <c:pt idx="186">
                  <c:v>4.5259352648392071</c:v>
                </c:pt>
                <c:pt idx="187">
                  <c:v>4.2888153763906498</c:v>
                </c:pt>
                <c:pt idx="188">
                  <c:v>4.2556325020626682</c:v>
                </c:pt>
                <c:pt idx="189">
                  <c:v>4.2425958883597463</c:v>
                </c:pt>
                <c:pt idx="190">
                  <c:v>4.3518226761304746</c:v>
                </c:pt>
                <c:pt idx="191">
                  <c:v>4.3278825726921815</c:v>
                </c:pt>
                <c:pt idx="192">
                  <c:v>4.2742701805338568</c:v>
                </c:pt>
              </c:numCache>
            </c:numRef>
          </c:val>
          <c:smooth val="0"/>
        </c:ser>
        <c:ser>
          <c:idx val="1"/>
          <c:order val="1"/>
          <c:tx>
            <c:v>R/10% de M3</c:v>
          </c:tx>
          <c:marker>
            <c:symbol val="none"/>
          </c:marker>
          <c:cat>
            <c:numRef>
              <c:f>'R M3'!$A$15:$A$207</c:f>
              <c:numCache>
                <c:formatCode>[$-416]mmm\-yy;@</c:formatCode>
                <c:ptCount val="193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 formatCode="mmm\-yy">
                  <c:v>42767</c:v>
                </c:pt>
                <c:pt idx="183" formatCode="mmm\-yy">
                  <c:v>42795</c:v>
                </c:pt>
                <c:pt idx="184" formatCode="mmm\-yy">
                  <c:v>42826</c:v>
                </c:pt>
                <c:pt idx="185" formatCode="mmm\-yy">
                  <c:v>42856</c:v>
                </c:pt>
                <c:pt idx="186" formatCode="mmm\-yy">
                  <c:v>42887</c:v>
                </c:pt>
                <c:pt idx="187" formatCode="mmm\-yy">
                  <c:v>42917</c:v>
                </c:pt>
                <c:pt idx="188" formatCode="mmm\-yy">
                  <c:v>42948</c:v>
                </c:pt>
                <c:pt idx="189" formatCode="mmm\-yy">
                  <c:v>42979</c:v>
                </c:pt>
                <c:pt idx="190" formatCode="mmm\-yy">
                  <c:v>43009</c:v>
                </c:pt>
                <c:pt idx="191" formatCode="mmm\-yy">
                  <c:v>43040</c:v>
                </c:pt>
                <c:pt idx="192" formatCode="mmm\-yy">
                  <c:v>43070</c:v>
                </c:pt>
              </c:numCache>
            </c:numRef>
          </c:cat>
          <c:val>
            <c:numRef>
              <c:f>'R M3'!$I$15:$I$207</c:f>
              <c:numCache>
                <c:formatCode>0.0</c:formatCode>
                <c:ptCount val="193"/>
                <c:pt idx="0">
                  <c:v>1.3309948682803465</c:v>
                </c:pt>
                <c:pt idx="1">
                  <c:v>1.3970453958317721</c:v>
                </c:pt>
                <c:pt idx="2">
                  <c:v>1.3409824101396453</c:v>
                </c:pt>
                <c:pt idx="3">
                  <c:v>1.3347957531421997</c:v>
                </c:pt>
                <c:pt idx="4">
                  <c:v>1.2206588791046056</c:v>
                </c:pt>
                <c:pt idx="5">
                  <c:v>1.2991280090438422</c:v>
                </c:pt>
                <c:pt idx="6">
                  <c:v>1.8704093313071335</c:v>
                </c:pt>
                <c:pt idx="7">
                  <c:v>2.0891890327070444</c:v>
                </c:pt>
                <c:pt idx="8">
                  <c:v>1.7534604321754772</c:v>
                </c:pt>
                <c:pt idx="9">
                  <c:v>2.2692902945863267</c:v>
                </c:pt>
                <c:pt idx="10">
                  <c:v>1.9620323858713808</c:v>
                </c:pt>
                <c:pt idx="11">
                  <c:v>1.9159731309599815</c:v>
                </c:pt>
                <c:pt idx="12">
                  <c:v>1.9412437690528992</c:v>
                </c:pt>
                <c:pt idx="13">
                  <c:v>1.9712500830799602</c:v>
                </c:pt>
                <c:pt idx="14">
                  <c:v>1.9499453153936133</c:v>
                </c:pt>
                <c:pt idx="15">
                  <c:v>2.005058981038514</c:v>
                </c:pt>
                <c:pt idx="16">
                  <c:v>1.6896231301163551</c:v>
                </c:pt>
                <c:pt idx="17">
                  <c:v>1.7904822160352585</c:v>
                </c:pt>
                <c:pt idx="18">
                  <c:v>1.8902210148216898</c:v>
                </c:pt>
                <c:pt idx="19">
                  <c:v>1.8935628632856032</c:v>
                </c:pt>
                <c:pt idx="20">
                  <c:v>1.8579311684857878</c:v>
                </c:pt>
                <c:pt idx="21">
                  <c:v>1.9841058678026058</c:v>
                </c:pt>
                <c:pt idx="22">
                  <c:v>1.9606924078162027</c:v>
                </c:pt>
                <c:pt idx="23">
                  <c:v>1.9774408036002933</c:v>
                </c:pt>
                <c:pt idx="24">
                  <c:v>1.6983422722130357</c:v>
                </c:pt>
                <c:pt idx="25">
                  <c:v>1.8483929862144084</c:v>
                </c:pt>
                <c:pt idx="26">
                  <c:v>1.8001102363971577</c:v>
                </c:pt>
                <c:pt idx="27">
                  <c:v>1.7308842367977728</c:v>
                </c:pt>
                <c:pt idx="28">
                  <c:v>1.7042513853201791</c:v>
                </c:pt>
                <c:pt idx="29">
                  <c:v>1.7825776876268447</c:v>
                </c:pt>
                <c:pt idx="30">
                  <c:v>1.7199026104146451</c:v>
                </c:pt>
                <c:pt idx="31">
                  <c:v>1.6507804836327236</c:v>
                </c:pt>
                <c:pt idx="32">
                  <c:v>1.573122362110565</c:v>
                </c:pt>
                <c:pt idx="33">
                  <c:v>1.5064145080217639</c:v>
                </c:pt>
                <c:pt idx="34">
                  <c:v>1.4872191013908114</c:v>
                </c:pt>
                <c:pt idx="35">
                  <c:v>1.4160907281086157</c:v>
                </c:pt>
                <c:pt idx="36">
                  <c:v>1.420850154345233</c:v>
                </c:pt>
                <c:pt idx="37">
                  <c:v>1.4281380163653281</c:v>
                </c:pt>
                <c:pt idx="38">
                  <c:v>1.5222633051837127</c:v>
                </c:pt>
                <c:pt idx="39">
                  <c:v>1.6123946727409864</c:v>
                </c:pt>
                <c:pt idx="40">
                  <c:v>1.5112477847692372</c:v>
                </c:pt>
                <c:pt idx="41">
                  <c:v>1.4076644381179744</c:v>
                </c:pt>
                <c:pt idx="42">
                  <c:v>1.34417612962649</c:v>
                </c:pt>
                <c:pt idx="43">
                  <c:v>1.2244538763924486</c:v>
                </c:pt>
                <c:pt idx="44">
                  <c:v>1.2008250655617718</c:v>
                </c:pt>
                <c:pt idx="45">
                  <c:v>1.1498958547058959</c:v>
                </c:pt>
                <c:pt idx="46">
                  <c:v>1.2197853953162334</c:v>
                </c:pt>
                <c:pt idx="47">
                  <c:v>1.2481633952798747</c:v>
                </c:pt>
                <c:pt idx="48">
                  <c:v>1.0791603827447307</c:v>
                </c:pt>
                <c:pt idx="49">
                  <c:v>1.0691137683232648</c:v>
                </c:pt>
                <c:pt idx="50">
                  <c:v>1.0195162781668556</c:v>
                </c:pt>
                <c:pt idx="51">
                  <c:v>1.0667685138391629</c:v>
                </c:pt>
                <c:pt idx="52">
                  <c:v>0.9636944960953111</c:v>
                </c:pt>
                <c:pt idx="53">
                  <c:v>1.1699147016245603</c:v>
                </c:pt>
                <c:pt idx="54">
                  <c:v>1.0824920353887288</c:v>
                </c:pt>
                <c:pt idx="55">
                  <c:v>1.1431032690962908</c:v>
                </c:pt>
                <c:pt idx="56">
                  <c:v>1.1904362040874119</c:v>
                </c:pt>
                <c:pt idx="57">
                  <c:v>1.2252638817755481</c:v>
                </c:pt>
                <c:pt idx="58">
                  <c:v>1.2684621176655861</c:v>
                </c:pt>
                <c:pt idx="59">
                  <c:v>1.3353741432535893</c:v>
                </c:pt>
                <c:pt idx="60">
                  <c:v>1.3316002751312859</c:v>
                </c:pt>
                <c:pt idx="61">
                  <c:v>1.3902530801230524</c:v>
                </c:pt>
                <c:pt idx="62">
                  <c:v>1.5215497200394736</c:v>
                </c:pt>
                <c:pt idx="63">
                  <c:v>1.5878635369983369</c:v>
                </c:pt>
                <c:pt idx="64">
                  <c:v>1.718859942685685</c:v>
                </c:pt>
                <c:pt idx="65">
                  <c:v>1.8027699804179591</c:v>
                </c:pt>
                <c:pt idx="66">
                  <c:v>1.9153188557426988</c:v>
                </c:pt>
                <c:pt idx="67">
                  <c:v>1.9518783376871156</c:v>
                </c:pt>
                <c:pt idx="68">
                  <c:v>2.0931766571235388</c:v>
                </c:pt>
                <c:pt idx="69">
                  <c:v>1.9387165998736118</c:v>
                </c:pt>
                <c:pt idx="70">
                  <c:v>1.8643197769404172</c:v>
                </c:pt>
                <c:pt idx="71">
                  <c:v>1.9909483268383887</c:v>
                </c:pt>
                <c:pt idx="72">
                  <c:v>1.9737742331440193</c:v>
                </c:pt>
                <c:pt idx="73">
                  <c:v>2.0398805964153373</c:v>
                </c:pt>
                <c:pt idx="74">
                  <c:v>1.9865553629493631</c:v>
                </c:pt>
                <c:pt idx="75">
                  <c:v>2.0689800577060731</c:v>
                </c:pt>
                <c:pt idx="76">
                  <c:v>1.9567346797219021</c:v>
                </c:pt>
                <c:pt idx="77">
                  <c:v>1.8796592780483203</c:v>
                </c:pt>
                <c:pt idx="78">
                  <c:v>1.8495678417814949</c:v>
                </c:pt>
                <c:pt idx="79">
                  <c:v>1.8042562832937699</c:v>
                </c:pt>
                <c:pt idx="80">
                  <c:v>1.8601901728434298</c:v>
                </c:pt>
                <c:pt idx="81">
                  <c:v>2.167097117339047</c:v>
                </c:pt>
                <c:pt idx="82">
                  <c:v>2.2797111553186471</c:v>
                </c:pt>
                <c:pt idx="83">
                  <c:v>2.4356316529385316</c:v>
                </c:pt>
                <c:pt idx="84">
                  <c:v>2.3724924798280744</c:v>
                </c:pt>
                <c:pt idx="85">
                  <c:v>2.2854204209751074</c:v>
                </c:pt>
                <c:pt idx="86">
                  <c:v>2.3137196823481885</c:v>
                </c:pt>
                <c:pt idx="87">
                  <c:v>2.2786074215738039</c:v>
                </c:pt>
                <c:pt idx="88">
                  <c:v>2.1188057470607418</c:v>
                </c:pt>
                <c:pt idx="89">
                  <c:v>1.9360831569054828</c:v>
                </c:pt>
                <c:pt idx="90">
                  <c:v>1.9555062591846661</c:v>
                </c:pt>
                <c:pt idx="91">
                  <c:v>1.904837922949143</c:v>
                </c:pt>
                <c:pt idx="92">
                  <c:v>1.9630076687722304</c:v>
                </c:pt>
                <c:pt idx="93">
                  <c:v>1.8618813344533309</c:v>
                </c:pt>
                <c:pt idx="94">
                  <c:v>1.8907325878122248</c:v>
                </c:pt>
                <c:pt idx="95">
                  <c:v>1.9162202694197761</c:v>
                </c:pt>
                <c:pt idx="96">
                  <c:v>1.8815049856775081</c:v>
                </c:pt>
                <c:pt idx="97">
                  <c:v>2.0531673655631364</c:v>
                </c:pt>
                <c:pt idx="98">
                  <c:v>1.9814662579775881</c:v>
                </c:pt>
                <c:pt idx="99">
                  <c:v>1.9428257732333243</c:v>
                </c:pt>
                <c:pt idx="100">
                  <c:v>1.9206402212017222</c:v>
                </c:pt>
                <c:pt idx="101">
                  <c:v>2.0129850433695227</c:v>
                </c:pt>
                <c:pt idx="102">
                  <c:v>1.9959283065564117</c:v>
                </c:pt>
                <c:pt idx="103">
                  <c:v>1.9463715957403702</c:v>
                </c:pt>
                <c:pt idx="104">
                  <c:v>1.9349474280842276</c:v>
                </c:pt>
                <c:pt idx="105">
                  <c:v>1.919618250938296</c:v>
                </c:pt>
                <c:pt idx="106">
                  <c:v>1.9636539529349168</c:v>
                </c:pt>
                <c:pt idx="107">
                  <c:v>1.9609214499118846</c:v>
                </c:pt>
                <c:pt idx="108">
                  <c:v>1.8861535288296423</c:v>
                </c:pt>
                <c:pt idx="109">
                  <c:v>1.9492909802541356</c:v>
                </c:pt>
                <c:pt idx="110">
                  <c:v>1.9578934717804282</c:v>
                </c:pt>
                <c:pt idx="111">
                  <c:v>1.9531397024761721</c:v>
                </c:pt>
                <c:pt idx="112">
                  <c:v>1.9393456326001914</c:v>
                </c:pt>
                <c:pt idx="113">
                  <c:v>1.9487733061696824</c:v>
                </c:pt>
                <c:pt idx="114">
                  <c:v>1.9171844674528142</c:v>
                </c:pt>
                <c:pt idx="115">
                  <c:v>1.9344229462892268</c:v>
                </c:pt>
                <c:pt idx="116">
                  <c:v>1.9757978153852309</c:v>
                </c:pt>
                <c:pt idx="117">
                  <c:v>2.2506181531029021</c:v>
                </c:pt>
                <c:pt idx="118">
                  <c:v>2.0515304884988872</c:v>
                </c:pt>
                <c:pt idx="119">
                  <c:v>2.1612019778739673</c:v>
                </c:pt>
                <c:pt idx="120">
                  <c:v>2.1782068009094293</c:v>
                </c:pt>
                <c:pt idx="121">
                  <c:v>2.0005974914416127</c:v>
                </c:pt>
                <c:pt idx="122">
                  <c:v>1.9501602254533801</c:v>
                </c:pt>
                <c:pt idx="123">
                  <c:v>2.0871961860518726</c:v>
                </c:pt>
                <c:pt idx="124">
                  <c:v>2.1980403485416731</c:v>
                </c:pt>
                <c:pt idx="125">
                  <c:v>2.3130973065961604</c:v>
                </c:pt>
                <c:pt idx="126">
                  <c:v>2.2948538005190442</c:v>
                </c:pt>
                <c:pt idx="127">
                  <c:v>2.3051185836696697</c:v>
                </c:pt>
                <c:pt idx="128">
                  <c:v>2.2630110368668546</c:v>
                </c:pt>
                <c:pt idx="129">
                  <c:v>2.2467513466143982</c:v>
                </c:pt>
                <c:pt idx="130">
                  <c:v>2.2129794769946862</c:v>
                </c:pt>
                <c:pt idx="131">
                  <c:v>2.2758345046649224</c:v>
                </c:pt>
                <c:pt idx="132">
                  <c:v>2.1665743118973584</c:v>
                </c:pt>
                <c:pt idx="133">
                  <c:v>2.0907988943156846</c:v>
                </c:pt>
                <c:pt idx="134">
                  <c:v>2.0706757364634689</c:v>
                </c:pt>
                <c:pt idx="135">
                  <c:v>2.1013845322887268</c:v>
                </c:pt>
                <c:pt idx="136">
                  <c:v>2.0859370033360713</c:v>
                </c:pt>
                <c:pt idx="137">
                  <c:v>2.1690255679746109</c:v>
                </c:pt>
                <c:pt idx="138">
                  <c:v>2.2157343611703322</c:v>
                </c:pt>
                <c:pt idx="139">
                  <c:v>2.2945002486220787</c:v>
                </c:pt>
                <c:pt idx="140">
                  <c:v>2.3312810410374598</c:v>
                </c:pt>
                <c:pt idx="141">
                  <c:v>2.1881915713939883</c:v>
                </c:pt>
                <c:pt idx="142">
                  <c:v>2.1306637830276745</c:v>
                </c:pt>
                <c:pt idx="143">
                  <c:v>2.22426054785574</c:v>
                </c:pt>
                <c:pt idx="144">
                  <c:v>2.1973819015264828</c:v>
                </c:pt>
                <c:pt idx="145">
                  <c:v>2.2871948001027338</c:v>
                </c:pt>
                <c:pt idx="146">
                  <c:v>2.1957213897264323</c:v>
                </c:pt>
                <c:pt idx="147">
                  <c:v>2.1235519102361948</c:v>
                </c:pt>
                <c:pt idx="148">
                  <c:v>2.0940346940984282</c:v>
                </c:pt>
                <c:pt idx="149">
                  <c:v>2.0799063334750763</c:v>
                </c:pt>
                <c:pt idx="150">
                  <c:v>2.0553084905888466</c:v>
                </c:pt>
                <c:pt idx="151">
                  <c:v>2.1047402404920397</c:v>
                </c:pt>
                <c:pt idx="152">
                  <c:v>2.0407232932420887</c:v>
                </c:pt>
                <c:pt idx="153">
                  <c:v>2.1897714332090636</c:v>
                </c:pt>
                <c:pt idx="154">
                  <c:v>2.1693756894148777</c:v>
                </c:pt>
                <c:pt idx="155">
                  <c:v>2.2477113111879645</c:v>
                </c:pt>
                <c:pt idx="156">
                  <c:v>2.2350955944279702</c:v>
                </c:pt>
                <c:pt idx="157">
                  <c:v>2.2209932519559512</c:v>
                </c:pt>
                <c:pt idx="158">
                  <c:v>2.3995125343505777</c:v>
                </c:pt>
                <c:pt idx="159">
                  <c:v>2.6621276093311472</c:v>
                </c:pt>
                <c:pt idx="160">
                  <c:v>2.4757587798635239</c:v>
                </c:pt>
                <c:pt idx="161">
                  <c:v>2.6036841719358148</c:v>
                </c:pt>
                <c:pt idx="162">
                  <c:v>2.5527000348964899</c:v>
                </c:pt>
                <c:pt idx="163">
                  <c:v>2.7725083270611286</c:v>
                </c:pt>
                <c:pt idx="164">
                  <c:v>2.970600900134313</c:v>
                </c:pt>
                <c:pt idx="165">
                  <c:v>3.1612438067040474</c:v>
                </c:pt>
                <c:pt idx="166">
                  <c:v>3.0136552996442916</c:v>
                </c:pt>
                <c:pt idx="167">
                  <c:v>2.9517839512661492</c:v>
                </c:pt>
                <c:pt idx="168">
                  <c:v>2.9241761637251464</c:v>
                </c:pt>
                <c:pt idx="169">
                  <c:v>3.0409744850241487</c:v>
                </c:pt>
                <c:pt idx="170">
                  <c:v>2.97429093655456</c:v>
                </c:pt>
                <c:pt idx="171">
                  <c:v>2.6161728391871208</c:v>
                </c:pt>
                <c:pt idx="172">
                  <c:v>2.5557997087027911</c:v>
                </c:pt>
                <c:pt idx="173">
                  <c:v>2.6514516035027089</c:v>
                </c:pt>
                <c:pt idx="174">
                  <c:v>2.3559196657969244</c:v>
                </c:pt>
                <c:pt idx="175">
                  <c:v>2.3880666499204204</c:v>
                </c:pt>
                <c:pt idx="176">
                  <c:v>2.3624460418691955</c:v>
                </c:pt>
                <c:pt idx="177">
                  <c:v>2.3609856174076103</c:v>
                </c:pt>
                <c:pt idx="178">
                  <c:v>2.2734631999939166</c:v>
                </c:pt>
                <c:pt idx="179">
                  <c:v>2.3958612121837373</c:v>
                </c:pt>
                <c:pt idx="180">
                  <c:v>2.2512298799544475</c:v>
                </c:pt>
                <c:pt idx="181">
                  <c:v>2.161426043911681</c:v>
                </c:pt>
                <c:pt idx="182">
                  <c:v>2.1334550532222756</c:v>
                </c:pt>
                <c:pt idx="183">
                  <c:v>2.1593624863286647</c:v>
                </c:pt>
                <c:pt idx="184">
                  <c:v>2.2101151323291726</c:v>
                </c:pt>
                <c:pt idx="185">
                  <c:v>2.2313489690888653</c:v>
                </c:pt>
                <c:pt idx="186">
                  <c:v>2.2629676324196035</c:v>
                </c:pt>
                <c:pt idx="187">
                  <c:v>2.1444076881953249</c:v>
                </c:pt>
                <c:pt idx="188">
                  <c:v>2.1278162510313341</c:v>
                </c:pt>
                <c:pt idx="189">
                  <c:v>2.1212979441798732</c:v>
                </c:pt>
                <c:pt idx="190">
                  <c:v>2.1759113380652373</c:v>
                </c:pt>
                <c:pt idx="191">
                  <c:v>2.1639412863460907</c:v>
                </c:pt>
                <c:pt idx="192">
                  <c:v>2.1371350902669284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355472"/>
        <c:axId val="586412048"/>
      </c:lineChart>
      <c:dateAx>
        <c:axId val="594355472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86412048"/>
        <c:crosses val="autoZero"/>
        <c:auto val="1"/>
        <c:lblOffset val="100"/>
        <c:baseTimeUnit val="months"/>
        <c:majorUnit val="6"/>
        <c:majorTimeUnit val="months"/>
      </c:dateAx>
      <c:valAx>
        <c:axId val="586412048"/>
        <c:scaling>
          <c:orientation val="minMax"/>
          <c:min val="1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9435547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3028582592224516"/>
          <c:y val="0.21686162913846296"/>
          <c:w val="0.2554706147168499"/>
          <c:h val="0.17426937422295896"/>
        </c:manualLayout>
      </c:layout>
      <c:overlay val="1"/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>
                <a:latin typeface="Times New Roman" pitchFamily="18" charset="0"/>
                <a:cs typeface="Times New Roman" pitchFamily="18" charset="0"/>
              </a:defRPr>
            </a:pPr>
            <a:r>
              <a:rPr lang="pt-BR" sz="1250">
                <a:latin typeface="Times New Roman" pitchFamily="18" charset="0"/>
                <a:cs typeface="Times New Roman" pitchFamily="18" charset="0"/>
              </a:rPr>
              <a:t>Gráfico 5 - Reservas</a:t>
            </a:r>
            <a:r>
              <a:rPr lang="pt-BR" sz="1250" baseline="0">
                <a:latin typeface="Times New Roman" pitchFamily="18" charset="0"/>
                <a:cs typeface="Times New Roman" pitchFamily="18" charset="0"/>
              </a:rPr>
              <a:t> (R) em relação a percentual dos meios de pagamento ampliados (M3) e à divida extena de curto prazo (DCP)</a:t>
            </a:r>
            <a:endParaRPr lang="pt-BR" sz="125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2893356418004447E-2"/>
          <c:y val="3.663728080501565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R/ (5% de M3 + DCP)</c:v>
          </c:tx>
          <c:marker>
            <c:symbol val="none"/>
          </c:marker>
          <c:cat>
            <c:numRef>
              <c:f>'R M3'!$K$7:$K$54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'R M3'!$U$7:$U$54</c:f>
              <c:numCache>
                <c:formatCode>0.0</c:formatCode>
                <c:ptCount val="48"/>
                <c:pt idx="0">
                  <c:v>0.74234930702235358</c:v>
                </c:pt>
                <c:pt idx="1">
                  <c:v>0.77594136801540436</c:v>
                </c:pt>
                <c:pt idx="2">
                  <c:v>0.83501316719247953</c:v>
                </c:pt>
                <c:pt idx="3">
                  <c:v>0.90935068256293194</c:v>
                </c:pt>
                <c:pt idx="4">
                  <c:v>1.0050283980204291</c:v>
                </c:pt>
                <c:pt idx="5">
                  <c:v>1.0842864715941398</c:v>
                </c:pt>
                <c:pt idx="6">
                  <c:v>1.2377814766412942</c:v>
                </c:pt>
                <c:pt idx="7">
                  <c:v>1.3541829133074734</c:v>
                </c:pt>
                <c:pt idx="8">
                  <c:v>1.4663461073845039</c:v>
                </c:pt>
                <c:pt idx="9">
                  <c:v>1.5518565274798233</c:v>
                </c:pt>
                <c:pt idx="10">
                  <c:v>1.4963570660360304</c:v>
                </c:pt>
                <c:pt idx="11">
                  <c:v>1.5410320114364673</c:v>
                </c:pt>
                <c:pt idx="12">
                  <c:v>1.6032028152672342</c:v>
                </c:pt>
                <c:pt idx="13">
                  <c:v>1.5847690352881756</c:v>
                </c:pt>
                <c:pt idx="14">
                  <c:v>1.5083247857310917</c:v>
                </c:pt>
                <c:pt idx="15">
                  <c:v>1.5425292153940462</c:v>
                </c:pt>
                <c:pt idx="16">
                  <c:v>1.7251235720719031</c:v>
                </c:pt>
                <c:pt idx="17">
                  <c:v>1.696515304138219</c:v>
                </c:pt>
                <c:pt idx="18">
                  <c:v>1.7268570727373693</c:v>
                </c:pt>
                <c:pt idx="19">
                  <c:v>1.6360643592066748</c:v>
                </c:pt>
                <c:pt idx="20">
                  <c:v>1.7070155401819687</c:v>
                </c:pt>
                <c:pt idx="21">
                  <c:v>1.8046668776960086</c:v>
                </c:pt>
                <c:pt idx="22">
                  <c:v>1.8683192933579598</c:v>
                </c:pt>
                <c:pt idx="23">
                  <c:v>2.122046797562084</c:v>
                </c:pt>
                <c:pt idx="24">
                  <c:v>2.0680375549859518</c:v>
                </c:pt>
                <c:pt idx="25">
                  <c:v>2.1258524893649344</c:v>
                </c:pt>
                <c:pt idx="26">
                  <c:v>2.1730816598568166</c:v>
                </c:pt>
                <c:pt idx="27">
                  <c:v>2.1090119464368073</c:v>
                </c:pt>
                <c:pt idx="28">
                  <c:v>2.08924999876636</c:v>
                </c:pt>
                <c:pt idx="29">
                  <c:v>1.8957130936489743</c:v>
                </c:pt>
                <c:pt idx="30">
                  <c:v>1.9996399571656136</c:v>
                </c:pt>
                <c:pt idx="31">
                  <c:v>2.0081162240533073</c:v>
                </c:pt>
                <c:pt idx="32">
                  <c:v>1.9368571463470619</c:v>
                </c:pt>
                <c:pt idx="33">
                  <c:v>1.743310394717307</c:v>
                </c:pt>
                <c:pt idx="34">
                  <c:v>1.6335360434959001</c:v>
                </c:pt>
                <c:pt idx="35">
                  <c:v>1.6195496252355375</c:v>
                </c:pt>
                <c:pt idx="36">
                  <c:v>1.5380488523697005</c:v>
                </c:pt>
                <c:pt idx="37">
                  <c:v>1.6251639084422107</c:v>
                </c:pt>
                <c:pt idx="38">
                  <c:v>1.6130966727487335</c:v>
                </c:pt>
                <c:pt idx="39">
                  <c:v>1.7164289067313359</c:v>
                </c:pt>
                <c:pt idx="40">
                  <c:v>1.7108743746201951</c:v>
                </c:pt>
                <c:pt idx="41">
                  <c:v>1.6255295706004476</c:v>
                </c:pt>
                <c:pt idx="42">
                  <c:v>1.5612195211375226</c:v>
                </c:pt>
                <c:pt idx="43">
                  <c:v>1.532477705463237</c:v>
                </c:pt>
                <c:pt idx="44">
                  <c:v>1.5833280574009139</c:v>
                </c:pt>
                <c:pt idx="45">
                  <c:v>1.634431123968985</c:v>
                </c:pt>
                <c:pt idx="46">
                  <c:v>1.7152412742223819</c:v>
                </c:pt>
                <c:pt idx="47">
                  <c:v>1.7142506021094472</c:v>
                </c:pt>
              </c:numCache>
            </c:numRef>
          </c:val>
          <c:smooth val="0"/>
        </c:ser>
        <c:ser>
          <c:idx val="1"/>
          <c:order val="1"/>
          <c:tx>
            <c:v>R/ (10% de M3 + DCP)</c:v>
          </c:tx>
          <c:marker>
            <c:symbol val="none"/>
          </c:marker>
          <c:cat>
            <c:numRef>
              <c:f>'R M3'!$K$7:$K$54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'R M3'!$V$7:$V$54</c:f>
              <c:numCache>
                <c:formatCode>0.0</c:formatCode>
                <c:ptCount val="48"/>
                <c:pt idx="0">
                  <c:v>0.55236475867302604</c:v>
                </c:pt>
                <c:pt idx="1">
                  <c:v>0.56900221098686166</c:v>
                </c:pt>
                <c:pt idx="2">
                  <c:v>0.60259729008432783</c:v>
                </c:pt>
                <c:pt idx="3">
                  <c:v>0.66323503369650683</c:v>
                </c:pt>
                <c:pt idx="4">
                  <c:v>0.72966879122699213</c:v>
                </c:pt>
                <c:pt idx="5">
                  <c:v>0.80830679690533158</c:v>
                </c:pt>
                <c:pt idx="6">
                  <c:v>0.93549728761734463</c:v>
                </c:pt>
                <c:pt idx="7">
                  <c:v>1.0036580806237603</c:v>
                </c:pt>
                <c:pt idx="8">
                  <c:v>1.0691882245735151</c:v>
                </c:pt>
                <c:pt idx="9">
                  <c:v>1.1285988316645699</c:v>
                </c:pt>
                <c:pt idx="10">
                  <c:v>1.0653903460365144</c:v>
                </c:pt>
                <c:pt idx="11">
                  <c:v>1.1368297627413761</c:v>
                </c:pt>
                <c:pt idx="12">
                  <c:v>1.1983220275511199</c:v>
                </c:pt>
                <c:pt idx="13">
                  <c:v>1.1758632248991334</c:v>
                </c:pt>
                <c:pt idx="14">
                  <c:v>1.0885237046045522</c:v>
                </c:pt>
                <c:pt idx="15">
                  <c:v>1.0907129407516614</c:v>
                </c:pt>
                <c:pt idx="16">
                  <c:v>1.1828533602833238</c:v>
                </c:pt>
                <c:pt idx="17">
                  <c:v>1.180915492415765</c:v>
                </c:pt>
                <c:pt idx="18">
                  <c:v>1.2054049571958056</c:v>
                </c:pt>
                <c:pt idx="19">
                  <c:v>1.1471950430944693</c:v>
                </c:pt>
                <c:pt idx="20">
                  <c:v>1.1752158510067485</c:v>
                </c:pt>
                <c:pt idx="21">
                  <c:v>1.2343896629814683</c:v>
                </c:pt>
                <c:pt idx="22">
                  <c:v>1.2562190272705669</c:v>
                </c:pt>
                <c:pt idx="23">
                  <c:v>1.4421600192841391</c:v>
                </c:pt>
                <c:pt idx="24">
                  <c:v>1.4023341004111143</c:v>
                </c:pt>
                <c:pt idx="25">
                  <c:v>1.4085392887021932</c:v>
                </c:pt>
                <c:pt idx="26">
                  <c:v>1.4748070695613376</c:v>
                </c:pt>
                <c:pt idx="27">
                  <c:v>1.4353396211243346</c:v>
                </c:pt>
                <c:pt idx="28">
                  <c:v>1.4096027495265413</c:v>
                </c:pt>
                <c:pt idx="29">
                  <c:v>1.3064307049837098</c:v>
                </c:pt>
                <c:pt idx="30">
                  <c:v>1.37788713699709</c:v>
                </c:pt>
                <c:pt idx="31">
                  <c:v>1.3765035418985281</c:v>
                </c:pt>
                <c:pt idx="32">
                  <c:v>1.3443681715117695</c:v>
                </c:pt>
                <c:pt idx="33">
                  <c:v>1.2359780094837138</c:v>
                </c:pt>
                <c:pt idx="34">
                  <c:v>1.1689871371666034</c:v>
                </c:pt>
                <c:pt idx="35">
                  <c:v>1.1823266632209031</c:v>
                </c:pt>
                <c:pt idx="36">
                  <c:v>1.1443238586869935</c:v>
                </c:pt>
                <c:pt idx="37">
                  <c:v>1.2451094490699197</c:v>
                </c:pt>
                <c:pt idx="38">
                  <c:v>1.2257956178629608</c:v>
                </c:pt>
                <c:pt idx="39">
                  <c:v>1.3499456643090313</c:v>
                </c:pt>
                <c:pt idx="40">
                  <c:v>1.323653400690374</c:v>
                </c:pt>
                <c:pt idx="41">
                  <c:v>1.2402285423714012</c:v>
                </c:pt>
                <c:pt idx="42">
                  <c:v>1.1726680264995284</c:v>
                </c:pt>
                <c:pt idx="43">
                  <c:v>1.1569869243941522</c:v>
                </c:pt>
                <c:pt idx="44">
                  <c:v>1.171396551964182</c:v>
                </c:pt>
                <c:pt idx="45">
                  <c:v>1.1857002229747382</c:v>
                </c:pt>
                <c:pt idx="46">
                  <c:v>1.243847361490924</c:v>
                </c:pt>
                <c:pt idx="47">
                  <c:v>1.2209266375697569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653920"/>
        <c:axId val="589655880"/>
      </c:lineChart>
      <c:dateAx>
        <c:axId val="58965392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89655880"/>
        <c:crosses val="autoZero"/>
        <c:auto val="1"/>
        <c:lblOffset val="100"/>
        <c:baseTimeUnit val="months"/>
        <c:majorUnit val="3"/>
        <c:majorTimeUnit val="months"/>
      </c:dateAx>
      <c:valAx>
        <c:axId val="589655880"/>
        <c:scaling>
          <c:orientation val="minMax"/>
          <c:min val="0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896539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45757273059314185"/>
          <c:y val="0.54128280839894982"/>
          <c:w val="0.3417800202159198"/>
          <c:h val="0.18595290172061826"/>
        </c:manualLayout>
      </c:layout>
      <c:overlay val="1"/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BR" sz="1400">
                <a:latin typeface="Times New Roman" pitchFamily="18" charset="0"/>
                <a:cs typeface="Times New Roman" pitchFamily="18" charset="0"/>
              </a:rPr>
              <a:t>Gráfico 6- Reservas em relação à ARA/FMI </a:t>
            </a:r>
          </a:p>
        </c:rich>
      </c:tx>
      <c:layout>
        <c:manualLayout>
          <c:xMode val="edge"/>
          <c:yMode val="edge"/>
          <c:x val="0.15677773721993363"/>
          <c:y val="2.3148036727967145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100% da ARA </c:v>
          </c:tx>
          <c:marker>
            <c:symbol val="none"/>
          </c:marker>
          <c:cat>
            <c:numRef>
              <c:f>'ARA FMI'!$A$7:$A$54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'ARA FMI'!$R$7:$R$54</c:f>
              <c:numCache>
                <c:formatCode>0.0</c:formatCode>
                <c:ptCount val="48"/>
                <c:pt idx="0">
                  <c:v>0.64284618006390415</c:v>
                </c:pt>
                <c:pt idx="1">
                  <c:v>0.64852440077321294</c:v>
                </c:pt>
                <c:pt idx="2">
                  <c:v>0.69157412761798942</c:v>
                </c:pt>
                <c:pt idx="3">
                  <c:v>0.78118418719904936</c:v>
                </c:pt>
                <c:pt idx="4">
                  <c:v>0.81464471855626241</c:v>
                </c:pt>
                <c:pt idx="5">
                  <c:v>0.96717048302074204</c:v>
                </c:pt>
                <c:pt idx="6">
                  <c:v>1.1169871247623664</c:v>
                </c:pt>
                <c:pt idx="7">
                  <c:v>1.1429725397725148</c:v>
                </c:pt>
                <c:pt idx="8">
                  <c:v>1.1770627686223922</c:v>
                </c:pt>
                <c:pt idx="9">
                  <c:v>1.2712075953801711</c:v>
                </c:pt>
                <c:pt idx="10">
                  <c:v>1.1618238853132341</c:v>
                </c:pt>
                <c:pt idx="11">
                  <c:v>1.4285841478762187</c:v>
                </c:pt>
                <c:pt idx="12">
                  <c:v>1.6095028203440702</c:v>
                </c:pt>
                <c:pt idx="13">
                  <c:v>1.5499361231794295</c:v>
                </c:pt>
                <c:pt idx="14">
                  <c:v>1.3790175099097368</c:v>
                </c:pt>
                <c:pt idx="15">
                  <c:v>1.3232024713695656</c:v>
                </c:pt>
                <c:pt idx="16">
                  <c:v>1.338447325855632</c:v>
                </c:pt>
                <c:pt idx="17">
                  <c:v>1.3391985676744667</c:v>
                </c:pt>
                <c:pt idx="18">
                  <c:v>1.3955576203629245</c:v>
                </c:pt>
                <c:pt idx="19">
                  <c:v>1.3159950264744669</c:v>
                </c:pt>
                <c:pt idx="20">
                  <c:v>1.3006469908623624</c:v>
                </c:pt>
                <c:pt idx="21">
                  <c:v>1.3390527579105527</c:v>
                </c:pt>
                <c:pt idx="22">
                  <c:v>1.373577242762283</c:v>
                </c:pt>
                <c:pt idx="23">
                  <c:v>1.6226747099439838</c:v>
                </c:pt>
                <c:pt idx="24">
                  <c:v>1.5681606552593326</c:v>
                </c:pt>
                <c:pt idx="25">
                  <c:v>1.5090212526946005</c:v>
                </c:pt>
                <c:pt idx="26">
                  <c:v>1.6791650959829794</c:v>
                </c:pt>
                <c:pt idx="27">
                  <c:v>1.6495248569775323</c:v>
                </c:pt>
                <c:pt idx="28">
                  <c:v>1.5939867908235239</c:v>
                </c:pt>
                <c:pt idx="29">
                  <c:v>1.5629271532760309</c:v>
                </c:pt>
                <c:pt idx="30">
                  <c:v>1.6486371610314874</c:v>
                </c:pt>
                <c:pt idx="31">
                  <c:v>1.6052881184246963</c:v>
                </c:pt>
                <c:pt idx="32">
                  <c:v>1.6015050993618984</c:v>
                </c:pt>
                <c:pt idx="33">
                  <c:v>1.5400950409680407</c:v>
                </c:pt>
                <c:pt idx="34">
                  <c:v>1.4933455990059052</c:v>
                </c:pt>
                <c:pt idx="35">
                  <c:v>1.5400910850867551</c:v>
                </c:pt>
                <c:pt idx="36">
                  <c:v>1.5636550936536102</c:v>
                </c:pt>
                <c:pt idx="37">
                  <c:v>1.7156273863443705</c:v>
                </c:pt>
                <c:pt idx="38">
                  <c:v>1.6759188081335543</c:v>
                </c:pt>
                <c:pt idx="39">
                  <c:v>1.9542972822428357</c:v>
                </c:pt>
                <c:pt idx="40">
                  <c:v>1.9294434047031253</c:v>
                </c:pt>
                <c:pt idx="41">
                  <c:v>1.8011996181013228</c:v>
                </c:pt>
                <c:pt idx="42">
                  <c:v>1.687627337035994</c:v>
                </c:pt>
                <c:pt idx="43">
                  <c:v>1.6749689085519794</c:v>
                </c:pt>
                <c:pt idx="44">
                  <c:v>1.6525763598292595</c:v>
                </c:pt>
                <c:pt idx="45">
                  <c:v>1.6320900113831944</c:v>
                </c:pt>
                <c:pt idx="46">
                  <c:v>1.7020861486603298</c:v>
                </c:pt>
                <c:pt idx="47">
                  <c:v>1.6015703254660933</c:v>
                </c:pt>
              </c:numCache>
            </c:numRef>
          </c:val>
          <c:smooth val="0"/>
        </c:ser>
        <c:ser>
          <c:idx val="1"/>
          <c:order val="1"/>
          <c:tx>
            <c:v>150% da ARA</c:v>
          </c:tx>
          <c:marker>
            <c:symbol val="none"/>
          </c:marker>
          <c:cat>
            <c:numRef>
              <c:f>'ARA FMI'!$A$7:$A$54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'ARA FMI'!$S$7:$S$54</c:f>
              <c:numCache>
                <c:formatCode>0.0</c:formatCode>
                <c:ptCount val="48"/>
                <c:pt idx="0">
                  <c:v>0.42856412004260275</c:v>
                </c:pt>
                <c:pt idx="1">
                  <c:v>0.43234960051547539</c:v>
                </c:pt>
                <c:pt idx="2">
                  <c:v>0.46104941841199287</c:v>
                </c:pt>
                <c:pt idx="3">
                  <c:v>0.5207894581326995</c:v>
                </c:pt>
                <c:pt idx="4">
                  <c:v>0.54309647903750824</c:v>
                </c:pt>
                <c:pt idx="5">
                  <c:v>0.64478032201382807</c:v>
                </c:pt>
                <c:pt idx="6">
                  <c:v>0.74465808317491089</c:v>
                </c:pt>
                <c:pt idx="7">
                  <c:v>0.76198169318167652</c:v>
                </c:pt>
                <c:pt idx="8">
                  <c:v>0.78470851241492812</c:v>
                </c:pt>
                <c:pt idx="9">
                  <c:v>0.84747173025344746</c:v>
                </c:pt>
                <c:pt idx="10">
                  <c:v>0.77454925687548937</c:v>
                </c:pt>
                <c:pt idx="11">
                  <c:v>0.95238943191747916</c:v>
                </c:pt>
                <c:pt idx="12">
                  <c:v>1.0730018802293801</c:v>
                </c:pt>
                <c:pt idx="13">
                  <c:v>1.0332907487862864</c:v>
                </c:pt>
                <c:pt idx="14">
                  <c:v>0.91934500660649121</c:v>
                </c:pt>
                <c:pt idx="15">
                  <c:v>0.88213498091304376</c:v>
                </c:pt>
                <c:pt idx="16">
                  <c:v>0.89229821723708813</c:v>
                </c:pt>
                <c:pt idx="17">
                  <c:v>0.89279904511631125</c:v>
                </c:pt>
                <c:pt idx="18">
                  <c:v>0.93037174690861624</c:v>
                </c:pt>
                <c:pt idx="19">
                  <c:v>0.87733001764964458</c:v>
                </c:pt>
                <c:pt idx="20">
                  <c:v>0.86709799390824172</c:v>
                </c:pt>
                <c:pt idx="21">
                  <c:v>0.89270183860703511</c:v>
                </c:pt>
                <c:pt idx="22">
                  <c:v>0.9157181618415221</c:v>
                </c:pt>
                <c:pt idx="23">
                  <c:v>1.0817831399626561</c:v>
                </c:pt>
                <c:pt idx="24">
                  <c:v>1.0454404368395551</c:v>
                </c:pt>
                <c:pt idx="25">
                  <c:v>1.006014168463067</c:v>
                </c:pt>
                <c:pt idx="26">
                  <c:v>1.1194433973219862</c:v>
                </c:pt>
                <c:pt idx="27">
                  <c:v>1.0996832379850214</c:v>
                </c:pt>
                <c:pt idx="28">
                  <c:v>1.062657860549016</c:v>
                </c:pt>
                <c:pt idx="29">
                  <c:v>1.041951435517354</c:v>
                </c:pt>
                <c:pt idx="30">
                  <c:v>1.0990914406876582</c:v>
                </c:pt>
                <c:pt idx="31">
                  <c:v>1.0701920789497976</c:v>
                </c:pt>
                <c:pt idx="32">
                  <c:v>1.0676700662412655</c:v>
                </c:pt>
                <c:pt idx="33">
                  <c:v>1.0267300273120272</c:v>
                </c:pt>
                <c:pt idx="34">
                  <c:v>0.9955637326706035</c:v>
                </c:pt>
                <c:pt idx="35">
                  <c:v>1.0267273900578369</c:v>
                </c:pt>
                <c:pt idx="36">
                  <c:v>1.042436729102407</c:v>
                </c:pt>
                <c:pt idx="37">
                  <c:v>1.143751590896247</c:v>
                </c:pt>
                <c:pt idx="38">
                  <c:v>1.1172792054223697</c:v>
                </c:pt>
                <c:pt idx="39">
                  <c:v>1.3028648548285571</c:v>
                </c:pt>
                <c:pt idx="40">
                  <c:v>1.2862956031354169</c:v>
                </c:pt>
                <c:pt idx="41">
                  <c:v>1.2007997454008816</c:v>
                </c:pt>
                <c:pt idx="42">
                  <c:v>1.1250848913573293</c:v>
                </c:pt>
                <c:pt idx="43">
                  <c:v>1.116645939034653</c:v>
                </c:pt>
                <c:pt idx="44">
                  <c:v>1.1017175732195064</c:v>
                </c:pt>
                <c:pt idx="45">
                  <c:v>1.0880600075887963</c:v>
                </c:pt>
                <c:pt idx="46">
                  <c:v>1.1347240991068865</c:v>
                </c:pt>
                <c:pt idx="47">
                  <c:v>1.0677135503107289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774856"/>
        <c:axId val="589774464"/>
      </c:lineChart>
      <c:dateAx>
        <c:axId val="589774856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89774464"/>
        <c:crosses val="autoZero"/>
        <c:auto val="1"/>
        <c:lblOffset val="100"/>
        <c:baseTimeUnit val="months"/>
        <c:majorUnit val="3"/>
        <c:majorTimeUnit val="months"/>
      </c:dateAx>
      <c:valAx>
        <c:axId val="589774464"/>
        <c:scaling>
          <c:orientation val="minMax"/>
          <c:max val="2"/>
          <c:min val="0.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89774856"/>
        <c:crosses val="autoZero"/>
        <c:crossBetween val="between"/>
        <c:majorUnit val="0.3000000000000001"/>
      </c:valAx>
    </c:plotArea>
    <c:legend>
      <c:legendPos val="r"/>
      <c:layout>
        <c:manualLayout>
          <c:xMode val="edge"/>
          <c:yMode val="edge"/>
          <c:x val="0.63147222222222221"/>
          <c:y val="0.56443095654709841"/>
          <c:w val="0.27686111111111111"/>
          <c:h val="0.20447142023913678"/>
        </c:manualLayout>
      </c:layout>
      <c:overlay val="1"/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BR" sz="1400">
                <a:latin typeface="Times New Roman" pitchFamily="18" charset="0"/>
                <a:cs typeface="Times New Roman" pitchFamily="18" charset="0"/>
              </a:rPr>
              <a:t>Gráfico 7 - Composição da</a:t>
            </a:r>
            <a:r>
              <a:rPr lang="pt-BR" sz="1400" baseline="0">
                <a:latin typeface="Times New Roman" pitchFamily="18" charset="0"/>
                <a:cs typeface="Times New Roman" pitchFamily="18" charset="0"/>
              </a:rPr>
              <a:t> ARA (U$S bilhões) </a:t>
            </a:r>
            <a:endParaRPr lang="pt-BR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40405089194359184"/>
          <c:y val="3.9087947882736167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dívida externa  de curto prazo</c:v>
          </c:tx>
          <c:invertIfNegative val="0"/>
          <c:cat>
            <c:numRef>
              <c:f>'ARA FMI'!$AE$7:$AE$54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'ARA FMI'!$AF$7:$AF$54</c:f>
              <c:numCache>
                <c:formatCode>#,##0</c:formatCode>
                <c:ptCount val="48"/>
                <c:pt idx="0">
                  <c:v>14.263485361501232</c:v>
                </c:pt>
                <c:pt idx="1">
                  <c:v>14.717635833233899</c:v>
                </c:pt>
                <c:pt idx="2">
                  <c:v>13.831684051186674</c:v>
                </c:pt>
                <c:pt idx="3">
                  <c:v>15.22780870557586</c:v>
                </c:pt>
                <c:pt idx="4">
                  <c:v>15.953402273937977</c:v>
                </c:pt>
                <c:pt idx="5">
                  <c:v>19.957982233330902</c:v>
                </c:pt>
                <c:pt idx="6">
                  <c:v>24.132385707955194</c:v>
                </c:pt>
                <c:pt idx="7">
                  <c:v>23.493421890912696</c:v>
                </c:pt>
                <c:pt idx="8">
                  <c:v>23.189804886024621</c:v>
                </c:pt>
                <c:pt idx="9">
                  <c:v>23.587412777960516</c:v>
                </c:pt>
                <c:pt idx="10">
                  <c:v>23.976109165236483</c:v>
                </c:pt>
                <c:pt idx="11">
                  <c:v>25.906266038522133</c:v>
                </c:pt>
                <c:pt idx="12">
                  <c:v>24.009863438901327</c:v>
                </c:pt>
                <c:pt idx="13">
                  <c:v>23.507654100486928</c:v>
                </c:pt>
                <c:pt idx="14">
                  <c:v>24.617187384715564</c:v>
                </c:pt>
                <c:pt idx="15">
                  <c:v>25.248442873224374</c:v>
                </c:pt>
                <c:pt idx="16">
                  <c:v>22.463139166974788</c:v>
                </c:pt>
                <c:pt idx="17">
                  <c:v>24.285017272704511</c:v>
                </c:pt>
                <c:pt idx="18">
                  <c:v>24.950210455591197</c:v>
                </c:pt>
                <c:pt idx="19">
                  <c:v>28.958918225627176</c:v>
                </c:pt>
                <c:pt idx="20">
                  <c:v>27.766223134225395</c:v>
                </c:pt>
                <c:pt idx="21">
                  <c:v>28.364347021275208</c:v>
                </c:pt>
                <c:pt idx="22">
                  <c:v>27.64515923125219</c:v>
                </c:pt>
                <c:pt idx="23">
                  <c:v>26.131785695808851</c:v>
                </c:pt>
                <c:pt idx="24">
                  <c:v>26.823694250357747</c:v>
                </c:pt>
                <c:pt idx="25">
                  <c:v>25.292343984034673</c:v>
                </c:pt>
                <c:pt idx="26">
                  <c:v>27.179202098660056</c:v>
                </c:pt>
                <c:pt idx="27">
                  <c:v>28.58761805309517</c:v>
                </c:pt>
                <c:pt idx="28">
                  <c:v>27.746642954692014</c:v>
                </c:pt>
                <c:pt idx="29">
                  <c:v>32.744364211398739</c:v>
                </c:pt>
                <c:pt idx="30">
                  <c:v>30.412631077863978</c:v>
                </c:pt>
                <c:pt idx="31">
                  <c:v>29.803459064140039</c:v>
                </c:pt>
                <c:pt idx="32">
                  <c:v>31.082477563912938</c:v>
                </c:pt>
                <c:pt idx="33">
                  <c:v>36.919083882458089</c:v>
                </c:pt>
                <c:pt idx="34">
                  <c:v>41.336616766601573</c:v>
                </c:pt>
                <c:pt idx="35">
                  <c:v>43.83602928422701</c:v>
                </c:pt>
                <c:pt idx="36">
                  <c:v>46.51311429678794</c:v>
                </c:pt>
                <c:pt idx="37">
                  <c:v>46.522228491029033</c:v>
                </c:pt>
                <c:pt idx="38">
                  <c:v>46.900609718153262</c:v>
                </c:pt>
                <c:pt idx="39">
                  <c:v>46.013896604873793</c:v>
                </c:pt>
                <c:pt idx="40">
                  <c:v>44.22022760707317</c:v>
                </c:pt>
                <c:pt idx="41">
                  <c:v>45.506188829400742</c:v>
                </c:pt>
                <c:pt idx="42">
                  <c:v>46.789187927149797</c:v>
                </c:pt>
                <c:pt idx="43">
                  <c:v>48.979730138222386</c:v>
                </c:pt>
                <c:pt idx="44">
                  <c:v>44.84005101256944</c:v>
                </c:pt>
                <c:pt idx="45">
                  <c:v>42.224171025951549</c:v>
                </c:pt>
                <c:pt idx="46">
                  <c:v>40.967943352983376</c:v>
                </c:pt>
                <c:pt idx="47">
                  <c:v>39.760760120802367</c:v>
                </c:pt>
              </c:numCache>
            </c:numRef>
          </c:val>
        </c:ser>
        <c:ser>
          <c:idx val="1"/>
          <c:order val="1"/>
          <c:tx>
            <c:v>exportações</c:v>
          </c:tx>
          <c:invertIfNegative val="0"/>
          <c:cat>
            <c:numRef>
              <c:f>'ARA FMI'!$AE$7:$AE$54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'ARA FMI'!$AG$7:$AG$54</c:f>
              <c:numCache>
                <c:formatCode>#,##0</c:formatCode>
                <c:ptCount val="48"/>
                <c:pt idx="0">
                  <c:v>6.6773561265176919</c:v>
                </c:pt>
                <c:pt idx="1">
                  <c:v>6.9643336948336616</c:v>
                </c:pt>
                <c:pt idx="2">
                  <c:v>7.1198039536906572</c:v>
                </c:pt>
                <c:pt idx="3">
                  <c:v>7.506737590031114</c:v>
                </c:pt>
                <c:pt idx="4">
                  <c:v>7.8093702464340025</c:v>
                </c:pt>
                <c:pt idx="5">
                  <c:v>8.0873311833426555</c:v>
                </c:pt>
                <c:pt idx="6">
                  <c:v>8.509102854063773</c:v>
                </c:pt>
                <c:pt idx="7">
                  <c:v>8.7402200250747306</c:v>
                </c:pt>
                <c:pt idx="8">
                  <c:v>9.170235434427914</c:v>
                </c:pt>
                <c:pt idx="9">
                  <c:v>9.4791651955667149</c:v>
                </c:pt>
                <c:pt idx="10">
                  <c:v>10.202499058830288</c:v>
                </c:pt>
                <c:pt idx="11">
                  <c:v>11.156171560855761</c:v>
                </c:pt>
                <c:pt idx="12">
                  <c:v>11.363150729890963</c:v>
                </c:pt>
                <c:pt idx="13">
                  <c:v>10.963794463857059</c:v>
                </c:pt>
                <c:pt idx="14">
                  <c:v>10.2574201184571</c:v>
                </c:pt>
                <c:pt idx="15">
                  <c:v>9.2805949556666913</c:v>
                </c:pt>
                <c:pt idx="16">
                  <c:v>8.9848030861695012</c:v>
                </c:pt>
                <c:pt idx="17">
                  <c:v>9.4261040284112507</c:v>
                </c:pt>
                <c:pt idx="18">
                  <c:v>10.031930628530001</c:v>
                </c:pt>
                <c:pt idx="19">
                  <c:v>10.743209724384002</c:v>
                </c:pt>
                <c:pt idx="20">
                  <c:v>11.599781889547501</c:v>
                </c:pt>
                <c:pt idx="21">
                  <c:v>12.267889632670752</c:v>
                </c:pt>
                <c:pt idx="22">
                  <c:v>13.218051272072247</c:v>
                </c:pt>
                <c:pt idx="23">
                  <c:v>14.126944013269</c:v>
                </c:pt>
                <c:pt idx="24">
                  <c:v>14.624398048635751</c:v>
                </c:pt>
                <c:pt idx="25">
                  <c:v>14.866895273072499</c:v>
                </c:pt>
                <c:pt idx="26">
                  <c:v>14.673926247181249</c:v>
                </c:pt>
                <c:pt idx="27">
                  <c:v>14.253177038681002</c:v>
                </c:pt>
                <c:pt idx="28">
                  <c:v>14.054975719906999</c:v>
                </c:pt>
                <c:pt idx="29">
                  <c:v>13.836856612868747</c:v>
                </c:pt>
                <c:pt idx="30">
                  <c:v>13.904699422295501</c:v>
                </c:pt>
                <c:pt idx="31">
                  <c:v>13.858594109820249</c:v>
                </c:pt>
                <c:pt idx="32">
                  <c:v>13.979390686229497</c:v>
                </c:pt>
                <c:pt idx="33">
                  <c:v>13.922396851891001</c:v>
                </c:pt>
                <c:pt idx="34">
                  <c:v>13.794513420508251</c:v>
                </c:pt>
                <c:pt idx="35">
                  <c:v>13.883678789380502</c:v>
                </c:pt>
                <c:pt idx="36">
                  <c:v>13.203154925756252</c:v>
                </c:pt>
                <c:pt idx="37">
                  <c:v>12.80837217877275</c:v>
                </c:pt>
                <c:pt idx="38">
                  <c:v>12.263278928383</c:v>
                </c:pt>
                <c:pt idx="39">
                  <c:v>11.49370171929025</c:v>
                </c:pt>
                <c:pt idx="40">
                  <c:v>11.193479545333</c:v>
                </c:pt>
                <c:pt idx="41">
                  <c:v>11.05687026959775</c:v>
                </c:pt>
                <c:pt idx="42">
                  <c:v>10.942785666301001</c:v>
                </c:pt>
                <c:pt idx="43">
                  <c:v>10.911590322039501</c:v>
                </c:pt>
                <c:pt idx="44">
                  <c:v>10.887659813992499</c:v>
                </c:pt>
                <c:pt idx="45">
                  <c:v>11.430437188039999</c:v>
                </c:pt>
                <c:pt idx="46">
                  <c:v>11.8350918399995</c:v>
                </c:pt>
                <c:pt idx="47">
                  <c:v>12.208292928486751</c:v>
                </c:pt>
              </c:numCache>
            </c:numRef>
          </c:val>
        </c:ser>
        <c:ser>
          <c:idx val="2"/>
          <c:order val="2"/>
          <c:tx>
            <c:v>M3</c:v>
          </c:tx>
          <c:invertIfNegative val="0"/>
          <c:cat>
            <c:numRef>
              <c:f>'ARA FMI'!$AE$7:$AE$54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'ARA FMI'!$AH$7:$AH$54</c:f>
              <c:numCache>
                <c:formatCode>#,##0</c:formatCode>
                <c:ptCount val="48"/>
                <c:pt idx="0">
                  <c:v>24.926322750640605</c:v>
                </c:pt>
                <c:pt idx="1">
                  <c:v>28.039822709381017</c:v>
                </c:pt>
                <c:pt idx="2">
                  <c:v>28.94709519848562</c:v>
                </c:pt>
                <c:pt idx="3">
                  <c:v>29.949874917411712</c:v>
                </c:pt>
                <c:pt idx="4">
                  <c:v>32.231519324196938</c:v>
                </c:pt>
                <c:pt idx="5">
                  <c:v>34.490054544314006</c:v>
                </c:pt>
                <c:pt idx="6">
                  <c:v>38.401177840166717</c:v>
                </c:pt>
                <c:pt idx="7">
                  <c:v>42.028319149540415</c:v>
                </c:pt>
                <c:pt idx="8">
                  <c:v>45.682529686474446</c:v>
                </c:pt>
                <c:pt idx="9">
                  <c:v>47.180735085590513</c:v>
                </c:pt>
                <c:pt idx="10">
                  <c:v>54.290249717621705</c:v>
                </c:pt>
                <c:pt idx="11">
                  <c:v>47.642996326244841</c:v>
                </c:pt>
                <c:pt idx="12">
                  <c:v>40.839539355261252</c:v>
                </c:pt>
                <c:pt idx="13">
                  <c:v>41.777271108092307</c:v>
                </c:pt>
                <c:pt idx="14">
                  <c:v>51.512747416109057</c:v>
                </c:pt>
                <c:pt idx="15">
                  <c:v>59.517488010338944</c:v>
                </c:pt>
                <c:pt idx="16">
                  <c:v>63.385428637094925</c:v>
                </c:pt>
                <c:pt idx="17">
                  <c:v>62.733880556443836</c:v>
                </c:pt>
                <c:pt idx="18">
                  <c:v>63.40758813043221</c:v>
                </c:pt>
                <c:pt idx="19">
                  <c:v>71.682481625052588</c:v>
                </c:pt>
                <c:pt idx="20">
                  <c:v>76.498279591020548</c:v>
                </c:pt>
                <c:pt idx="21">
                  <c:v>81.188764837949208</c:v>
                </c:pt>
                <c:pt idx="22">
                  <c:v>87.569820666790932</c:v>
                </c:pt>
                <c:pt idx="23">
                  <c:v>77.691544324802834</c:v>
                </c:pt>
                <c:pt idx="24">
                  <c:v>80.803163375725035</c:v>
                </c:pt>
                <c:pt idx="25">
                  <c:v>87.48961943314977</c:v>
                </c:pt>
                <c:pt idx="26">
                  <c:v>81.467063373586143</c:v>
                </c:pt>
                <c:pt idx="27">
                  <c:v>84.28302503761654</c:v>
                </c:pt>
                <c:pt idx="28">
                  <c:v>86.11451680907723</c:v>
                </c:pt>
                <c:pt idx="29">
                  <c:v>89.687059699983052</c:v>
                </c:pt>
                <c:pt idx="30">
                  <c:v>83.358819196378064</c:v>
                </c:pt>
                <c:pt idx="31">
                  <c:v>84.237140115924305</c:v>
                </c:pt>
                <c:pt idx="32">
                  <c:v>81.644433257310055</c:v>
                </c:pt>
                <c:pt idx="33">
                  <c:v>85.685214061831701</c:v>
                </c:pt>
                <c:pt idx="34">
                  <c:v>90.866164789935638</c:v>
                </c:pt>
                <c:pt idx="35">
                  <c:v>85.74251045226525</c:v>
                </c:pt>
                <c:pt idx="36">
                  <c:v>81.327841392180787</c:v>
                </c:pt>
                <c:pt idx="37">
                  <c:v>68.130468037769703</c:v>
                </c:pt>
                <c:pt idx="38">
                  <c:v>72.211383037597912</c:v>
                </c:pt>
                <c:pt idx="39">
                  <c:v>57.15630019324086</c:v>
                </c:pt>
                <c:pt idx="40">
                  <c:v>60.951184203946148</c:v>
                </c:pt>
                <c:pt idx="41">
                  <c:v>68.362838005600096</c:v>
                </c:pt>
                <c:pt idx="42">
                  <c:v>77.284468839649563</c:v>
                </c:pt>
                <c:pt idx="43">
                  <c:v>78.445416454235371</c:v>
                </c:pt>
                <c:pt idx="44">
                  <c:v>81.070352532675585</c:v>
                </c:pt>
                <c:pt idx="45">
                  <c:v>85.699136282871279</c:v>
                </c:pt>
                <c:pt idx="46">
                  <c:v>83.336366503112117</c:v>
                </c:pt>
                <c:pt idx="47">
                  <c:v>89.8610214199295</c:v>
                </c:pt>
              </c:numCache>
            </c:numRef>
          </c:val>
        </c:ser>
        <c:ser>
          <c:idx val="3"/>
          <c:order val="3"/>
          <c:tx>
            <c:v>outas obrigações externas</c:v>
          </c:tx>
          <c:invertIfNegative val="0"/>
          <c:cat>
            <c:numRef>
              <c:f>'ARA FMI'!$AE$7:$AE$54</c:f>
              <c:numCache>
                <c:formatCode>[$-416]mmm\-yy;@</c:formatCode>
                <c:ptCount val="48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</c:numCache>
            </c:numRef>
          </c:cat>
          <c:val>
            <c:numRef>
              <c:f>'ARA FMI'!$AI$7:$AI$54</c:f>
              <c:numCache>
                <c:formatCode>#,##0</c:formatCode>
                <c:ptCount val="48"/>
                <c:pt idx="0">
                  <c:v>37.82159625868362</c:v>
                </c:pt>
                <c:pt idx="1">
                  <c:v>42.524544104983455</c:v>
                </c:pt>
                <c:pt idx="2">
                  <c:v>40.720769802013734</c:v>
                </c:pt>
                <c:pt idx="3">
                  <c:v>41.266533251576895</c:v>
                </c:pt>
                <c:pt idx="4">
                  <c:v>49.375568224157043</c:v>
                </c:pt>
                <c:pt idx="5">
                  <c:v>50.713538951374211</c:v>
                </c:pt>
                <c:pt idx="6">
                  <c:v>60.651779074341214</c:v>
                </c:pt>
                <c:pt idx="7">
                  <c:v>68.315392571012069</c:v>
                </c:pt>
                <c:pt idx="8">
                  <c:v>75.164212848892063</c:v>
                </c:pt>
                <c:pt idx="9">
                  <c:v>73.332637776224274</c:v>
                </c:pt>
                <c:pt idx="10">
                  <c:v>84.386083791460635</c:v>
                </c:pt>
                <c:pt idx="11">
                  <c:v>59.839079120375231</c:v>
                </c:pt>
                <c:pt idx="12">
                  <c:v>44.186738450206064</c:v>
                </c:pt>
                <c:pt idx="13">
                  <c:v>46.587310246946124</c:v>
                </c:pt>
                <c:pt idx="14">
                  <c:v>59.7072367390845</c:v>
                </c:pt>
                <c:pt idx="15">
                  <c:v>73.44787112226102</c:v>
                </c:pt>
                <c:pt idx="16">
                  <c:v>83.37311911677007</c:v>
                </c:pt>
                <c:pt idx="17">
                  <c:v>85.575802139636608</c:v>
                </c:pt>
                <c:pt idx="18">
                  <c:v>82.981499251223568</c:v>
                </c:pt>
                <c:pt idx="19">
                  <c:v>97.739281065521084</c:v>
                </c:pt>
                <c:pt idx="20">
                  <c:v>106.00606301017385</c:v>
                </c:pt>
                <c:pt idx="21">
                  <c:v>115.02254192074238</c:v>
                </c:pt>
                <c:pt idx="22">
                  <c:v>116.01991224408376</c:v>
                </c:pt>
                <c:pt idx="23">
                  <c:v>97.563037326023505</c:v>
                </c:pt>
                <c:pt idx="24">
                  <c:v>102.22319394204374</c:v>
                </c:pt>
                <c:pt idx="25">
                  <c:v>114.37291492482504</c:v>
                </c:pt>
                <c:pt idx="26">
                  <c:v>99.355947091755937</c:v>
                </c:pt>
                <c:pt idx="27">
                  <c:v>102.47320497633962</c:v>
                </c:pt>
                <c:pt idx="28">
                  <c:v>106.18053466954116</c:v>
                </c:pt>
                <c:pt idx="29">
                  <c:v>104.90354838019557</c:v>
                </c:pt>
                <c:pt idx="30">
                  <c:v>96.388919762942365</c:v>
                </c:pt>
                <c:pt idx="31">
                  <c:v>101.75054731977497</c:v>
                </c:pt>
                <c:pt idx="32">
                  <c:v>97.337942961680312</c:v>
                </c:pt>
                <c:pt idx="33">
                  <c:v>99.766514596441226</c:v>
                </c:pt>
                <c:pt idx="34">
                  <c:v>104.1229720586918</c:v>
                </c:pt>
                <c:pt idx="35">
                  <c:v>100.36297054003688</c:v>
                </c:pt>
                <c:pt idx="36">
                  <c:v>91.456650886670332</c:v>
                </c:pt>
                <c:pt idx="37">
                  <c:v>83.974119892984007</c:v>
                </c:pt>
                <c:pt idx="38">
                  <c:v>88.604358719668028</c:v>
                </c:pt>
                <c:pt idx="39">
                  <c:v>70.246556654121633</c:v>
                </c:pt>
                <c:pt idx="40">
                  <c:v>68.384761901731977</c:v>
                </c:pt>
                <c:pt idx="41">
                  <c:v>73.662863633123521</c:v>
                </c:pt>
                <c:pt idx="42">
                  <c:v>80.761052994039275</c:v>
                </c:pt>
                <c:pt idx="43">
                  <c:v>82.811845670374538</c:v>
                </c:pt>
                <c:pt idx="44">
                  <c:v>84.078870907032993</c:v>
                </c:pt>
                <c:pt idx="45">
                  <c:v>87.417449137446212</c:v>
                </c:pt>
                <c:pt idx="46">
                  <c:v>85.456315005357013</c:v>
                </c:pt>
                <c:pt idx="47">
                  <c:v>96.213796560328177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6396920"/>
        <c:axId val="589370192"/>
      </c:barChart>
      <c:dateAx>
        <c:axId val="58639692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crossAx val="589370192"/>
        <c:crosses val="autoZero"/>
        <c:auto val="1"/>
        <c:lblOffset val="100"/>
        <c:baseTimeUnit val="months"/>
        <c:majorUnit val="3"/>
        <c:majorTimeUnit val="months"/>
      </c:dateAx>
      <c:valAx>
        <c:axId val="589370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639692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1977401129943503"/>
          <c:y val="8.6684620448502572E-2"/>
          <c:w val="0.32187463855153697"/>
          <c:h val="0.23162498824454758"/>
        </c:manualLayout>
      </c:layout>
      <c:overlay val="1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485774</xdr:colOff>
      <xdr:row>17</xdr:row>
      <xdr:rowOff>133350</xdr:rowOff>
    </xdr:from>
    <xdr:to>
      <xdr:col>20</xdr:col>
      <xdr:colOff>190499</xdr:colOff>
      <xdr:row>32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476250</xdr:colOff>
      <xdr:row>1</xdr:row>
      <xdr:rowOff>114300</xdr:rowOff>
    </xdr:from>
    <xdr:to>
      <xdr:col>20</xdr:col>
      <xdr:colOff>209550</xdr:colOff>
      <xdr:row>16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4</xdr:row>
      <xdr:rowOff>19050</xdr:rowOff>
    </xdr:from>
    <xdr:to>
      <xdr:col>20</xdr:col>
      <xdr:colOff>190500</xdr:colOff>
      <xdr:row>19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781051</xdr:colOff>
      <xdr:row>2</xdr:row>
      <xdr:rowOff>47625</xdr:rowOff>
    </xdr:from>
    <xdr:to>
      <xdr:col>32</xdr:col>
      <xdr:colOff>209551</xdr:colOff>
      <xdr:row>16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781050</xdr:colOff>
      <xdr:row>17</xdr:row>
      <xdr:rowOff>28575</xdr:rowOff>
    </xdr:from>
    <xdr:to>
      <xdr:col>32</xdr:col>
      <xdr:colOff>219076</xdr:colOff>
      <xdr:row>32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380999</xdr:colOff>
      <xdr:row>4</xdr:row>
      <xdr:rowOff>142875</xdr:rowOff>
    </xdr:from>
    <xdr:to>
      <xdr:col>28</xdr:col>
      <xdr:colOff>523874</xdr:colOff>
      <xdr:row>19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323850</xdr:colOff>
      <xdr:row>22</xdr:row>
      <xdr:rowOff>133349</xdr:rowOff>
    </xdr:from>
    <xdr:to>
      <xdr:col>28</xdr:col>
      <xdr:colOff>542925</xdr:colOff>
      <xdr:row>38</xdr:row>
      <xdr:rowOff>9524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B9" sqref="B9"/>
    </sheetView>
  </sheetViews>
  <sheetFormatPr defaultRowHeight="15" x14ac:dyDescent="0.25"/>
  <cols>
    <col min="2" max="2" width="43.28515625" customWidth="1"/>
    <col min="3" max="3" width="15" customWidth="1"/>
    <col min="4" max="4" width="14.28515625" customWidth="1"/>
  </cols>
  <sheetData>
    <row r="1" spans="1:8" x14ac:dyDescent="0.25">
      <c r="B1" s="138" t="s">
        <v>122</v>
      </c>
    </row>
    <row r="2" spans="1:8" ht="18.75" x14ac:dyDescent="0.3">
      <c r="B2" s="64" t="s">
        <v>90</v>
      </c>
      <c r="F2" s="77"/>
      <c r="G2" s="77"/>
      <c r="H2" s="77"/>
    </row>
    <row r="3" spans="1:8" ht="18.75" x14ac:dyDescent="0.3">
      <c r="B3" s="65" t="s">
        <v>91</v>
      </c>
      <c r="C3" s="66"/>
      <c r="D3" s="66"/>
      <c r="E3" s="67"/>
      <c r="F3" s="77"/>
      <c r="G3" s="77"/>
      <c r="H3" s="77"/>
    </row>
    <row r="4" spans="1:8" x14ac:dyDescent="0.25">
      <c r="B4" s="68"/>
      <c r="C4" s="68"/>
      <c r="D4" s="68"/>
      <c r="E4" s="67"/>
      <c r="F4" s="77"/>
      <c r="G4" s="77"/>
      <c r="H4" s="77"/>
    </row>
    <row r="5" spans="1:8" ht="15.75" x14ac:dyDescent="0.25">
      <c r="B5" s="69"/>
      <c r="C5" s="70" t="s">
        <v>92</v>
      </c>
      <c r="D5" s="70" t="s">
        <v>93</v>
      </c>
      <c r="E5" s="71"/>
      <c r="F5" s="77"/>
      <c r="G5" s="77"/>
      <c r="H5" s="77"/>
    </row>
    <row r="6" spans="1:8" ht="15.75" x14ac:dyDescent="0.25">
      <c r="B6" s="69"/>
      <c r="C6" s="70" t="s">
        <v>94</v>
      </c>
      <c r="D6" s="70" t="s">
        <v>92</v>
      </c>
      <c r="E6" s="71"/>
      <c r="F6" s="77"/>
      <c r="G6" s="77"/>
      <c r="H6" s="77"/>
    </row>
    <row r="7" spans="1:8" ht="15.75" x14ac:dyDescent="0.25">
      <c r="B7" s="69" t="s">
        <v>112</v>
      </c>
      <c r="C7" s="69"/>
      <c r="D7" s="69"/>
      <c r="E7" s="71"/>
      <c r="F7" s="77"/>
      <c r="G7" s="77"/>
      <c r="H7" s="77"/>
    </row>
    <row r="8" spans="1:8" ht="15.75" x14ac:dyDescent="0.25">
      <c r="B8" s="69"/>
      <c r="C8" s="69"/>
      <c r="D8" s="69"/>
      <c r="E8" s="71"/>
      <c r="F8" s="77"/>
      <c r="G8" s="77"/>
      <c r="H8" s="77"/>
    </row>
    <row r="9" spans="1:8" ht="15.75" x14ac:dyDescent="0.25">
      <c r="B9" s="69" t="s">
        <v>113</v>
      </c>
      <c r="C9" s="69"/>
      <c r="D9" s="69"/>
      <c r="E9" s="71"/>
      <c r="F9" s="77"/>
      <c r="G9" s="77"/>
      <c r="H9" s="77"/>
    </row>
    <row r="10" spans="1:8" ht="15.75" x14ac:dyDescent="0.25">
      <c r="A10">
        <v>3</v>
      </c>
      <c r="B10" s="69" t="s">
        <v>95</v>
      </c>
      <c r="C10" s="72">
        <f>C33*A10</f>
        <v>55.385775211990008</v>
      </c>
      <c r="D10" s="72">
        <f>+C32/C10</f>
        <v>6.7521308236386641</v>
      </c>
      <c r="E10" s="73"/>
      <c r="F10" s="78"/>
      <c r="G10" s="78"/>
      <c r="H10" s="77"/>
    </row>
    <row r="11" spans="1:8" ht="15.75" x14ac:dyDescent="0.25">
      <c r="A11">
        <v>6</v>
      </c>
      <c r="B11" s="69" t="s">
        <v>96</v>
      </c>
      <c r="C11" s="72">
        <f>C33*A11</f>
        <v>110.77155042398002</v>
      </c>
      <c r="D11" s="72">
        <f>+C32/C11</f>
        <v>3.3760654118193321</v>
      </c>
      <c r="E11" s="73"/>
      <c r="F11" s="78"/>
      <c r="G11" s="78"/>
      <c r="H11" s="77"/>
    </row>
    <row r="12" spans="1:8" ht="15.75" x14ac:dyDescent="0.25">
      <c r="A12">
        <v>12</v>
      </c>
      <c r="B12" s="69" t="s">
        <v>97</v>
      </c>
      <c r="C12" s="72">
        <f>C33*A12</f>
        <v>221.54310084796003</v>
      </c>
      <c r="D12" s="72">
        <f>+C32/C12</f>
        <v>1.688032705909666</v>
      </c>
      <c r="E12" s="73"/>
      <c r="F12" s="78"/>
      <c r="G12" s="78"/>
      <c r="H12" s="77"/>
    </row>
    <row r="13" spans="1:8" ht="15.75" x14ac:dyDescent="0.25">
      <c r="B13" s="69"/>
      <c r="C13" s="72"/>
      <c r="D13" s="72"/>
      <c r="E13" s="73"/>
      <c r="F13" s="78"/>
      <c r="G13" s="78"/>
      <c r="H13" s="77"/>
    </row>
    <row r="14" spans="1:8" ht="15.75" x14ac:dyDescent="0.25">
      <c r="B14" s="69" t="s">
        <v>98</v>
      </c>
      <c r="C14" s="72"/>
      <c r="D14" s="72"/>
      <c r="E14" s="73"/>
      <c r="F14" s="78"/>
      <c r="G14" s="78"/>
      <c r="H14" s="77"/>
    </row>
    <row r="15" spans="1:8" ht="15.75" x14ac:dyDescent="0.25">
      <c r="B15" s="69" t="s">
        <v>106</v>
      </c>
      <c r="C15" s="72">
        <f>+'R DCP'!C54/1000</f>
        <v>95.542247340731237</v>
      </c>
      <c r="D15" s="72">
        <f>+D32/C15</f>
        <v>3.9903185304023032</v>
      </c>
      <c r="E15" s="73"/>
      <c r="F15" s="78"/>
      <c r="G15" s="78"/>
      <c r="H15" s="77"/>
    </row>
    <row r="16" spans="1:8" ht="15.75" x14ac:dyDescent="0.25">
      <c r="B16" s="69" t="s">
        <v>99</v>
      </c>
      <c r="C16" s="72">
        <f>+'R DCP'!D54/1000</f>
        <v>132.53586706934124</v>
      </c>
      <c r="D16" s="72">
        <f>+D32/C16</f>
        <v>2.8765345444228885</v>
      </c>
      <c r="E16" s="73"/>
      <c r="F16" s="78"/>
      <c r="G16" s="78"/>
      <c r="H16" s="77"/>
    </row>
    <row r="17" spans="2:8" ht="15.75" x14ac:dyDescent="0.25">
      <c r="B17" s="69" t="s">
        <v>100</v>
      </c>
      <c r="C17" s="72">
        <f>+'R DCP'!G54/1000</f>
        <v>145.18382550865624</v>
      </c>
      <c r="D17" s="72">
        <f>+D32/C17</f>
        <v>2.6259398983619513</v>
      </c>
      <c r="E17" s="73"/>
      <c r="F17" s="78"/>
      <c r="G17" s="78"/>
      <c r="H17" s="77"/>
    </row>
    <row r="18" spans="2:8" ht="15.75" x14ac:dyDescent="0.25">
      <c r="B18" s="69"/>
      <c r="C18" s="72"/>
      <c r="D18" s="72"/>
      <c r="E18" s="73"/>
      <c r="F18" s="78"/>
      <c r="G18" s="78"/>
      <c r="H18" s="77"/>
    </row>
    <row r="19" spans="2:8" ht="15.75" x14ac:dyDescent="0.25">
      <c r="B19" s="69" t="s">
        <v>101</v>
      </c>
      <c r="C19" s="72"/>
      <c r="D19" s="72"/>
      <c r="E19" s="73"/>
      <c r="F19" s="78"/>
      <c r="G19" s="78"/>
      <c r="H19" s="77"/>
    </row>
    <row r="20" spans="2:8" ht="15.75" x14ac:dyDescent="0.25">
      <c r="B20" s="69" t="s">
        <v>102</v>
      </c>
      <c r="C20" s="72">
        <f>+'R M3'!F207/1000</f>
        <v>87.49376717063096</v>
      </c>
      <c r="D20" s="72">
        <f>+C32/C20</f>
        <v>4.2742701805338559</v>
      </c>
      <c r="E20" s="73"/>
      <c r="F20" s="78"/>
      <c r="G20" s="78"/>
      <c r="H20" s="77"/>
    </row>
    <row r="21" spans="2:8" ht="15.75" x14ac:dyDescent="0.25">
      <c r="B21" s="69" t="s">
        <v>103</v>
      </c>
      <c r="C21" s="72">
        <f>+'R M3'!G207/1000</f>
        <v>174.98753434126192</v>
      </c>
      <c r="D21" s="72">
        <f>+C32/C21</f>
        <v>2.1371350902669279</v>
      </c>
      <c r="E21" s="73"/>
      <c r="F21" s="78"/>
      <c r="G21" s="78"/>
      <c r="H21" s="77"/>
    </row>
    <row r="22" spans="2:8" ht="15.75" x14ac:dyDescent="0.25">
      <c r="B22" s="69" t="s">
        <v>104</v>
      </c>
      <c r="C22" s="72">
        <f>+'R M3'!S54/1000</f>
        <v>222.39688848927076</v>
      </c>
      <c r="D22" s="72">
        <f>+D32/C22</f>
        <v>1.7142506021094472</v>
      </c>
      <c r="E22" s="73"/>
      <c r="F22" s="78"/>
      <c r="G22" s="78"/>
      <c r="H22" s="77"/>
    </row>
    <row r="23" spans="2:8" ht="15.75" x14ac:dyDescent="0.25">
      <c r="B23" s="69" t="s">
        <v>105</v>
      </c>
      <c r="C23" s="72">
        <f>+'R M3'!T54/1000</f>
        <v>312.25790990920029</v>
      </c>
      <c r="D23" s="72">
        <f>+D32/C23</f>
        <v>1.2209266375697569</v>
      </c>
      <c r="E23" s="73"/>
      <c r="F23" s="78"/>
      <c r="G23" s="78"/>
      <c r="H23" s="77"/>
    </row>
    <row r="24" spans="2:8" ht="15.75" x14ac:dyDescent="0.25">
      <c r="B24" s="69"/>
      <c r="C24" s="72"/>
      <c r="D24" s="72"/>
      <c r="E24" s="73"/>
      <c r="F24" s="78"/>
      <c r="G24" s="78"/>
      <c r="H24" s="77"/>
    </row>
    <row r="25" spans="2:8" ht="15.75" x14ac:dyDescent="0.25">
      <c r="B25" s="69" t="s">
        <v>70</v>
      </c>
      <c r="C25" s="72"/>
      <c r="D25" s="72"/>
      <c r="E25" s="73"/>
      <c r="F25" s="78"/>
      <c r="G25" s="78"/>
      <c r="H25" s="77"/>
    </row>
    <row r="26" spans="2:8" ht="15.75" x14ac:dyDescent="0.25">
      <c r="B26" s="74" t="s">
        <v>107</v>
      </c>
      <c r="C26" s="72">
        <f>+'ARA FMI'!P54/1000</f>
        <v>238.04387102954678</v>
      </c>
      <c r="D26" s="72">
        <f>+D32/C26</f>
        <v>1.6015703254660936</v>
      </c>
      <c r="E26" s="73"/>
      <c r="F26" s="78"/>
      <c r="G26" s="78"/>
      <c r="H26" s="77"/>
    </row>
    <row r="27" spans="2:8" ht="15.75" x14ac:dyDescent="0.25">
      <c r="B27" s="69" t="s">
        <v>108</v>
      </c>
      <c r="C27" s="72">
        <f>+'ARA FMI'!Q54/1000</f>
        <v>357.0658065443202</v>
      </c>
      <c r="D27" s="72">
        <f>+D32/C27</f>
        <v>1.0677135503107289</v>
      </c>
      <c r="E27" s="73"/>
      <c r="F27" s="78"/>
      <c r="G27" s="78"/>
      <c r="H27" s="77"/>
    </row>
    <row r="28" spans="2:8" ht="15.75" x14ac:dyDescent="0.25">
      <c r="B28" s="75"/>
      <c r="C28" s="75"/>
      <c r="D28" s="75"/>
      <c r="E28" s="71"/>
      <c r="F28" s="77"/>
      <c r="G28" s="77"/>
      <c r="H28" s="77"/>
    </row>
    <row r="29" spans="2:8" x14ac:dyDescent="0.25">
      <c r="B29" s="76" t="s">
        <v>109</v>
      </c>
      <c r="E29" s="77"/>
      <c r="F29" s="77"/>
      <c r="G29" s="77"/>
      <c r="H29" s="77"/>
    </row>
    <row r="30" spans="2:8" x14ac:dyDescent="0.25">
      <c r="E30" s="77"/>
      <c r="F30" s="77"/>
      <c r="G30" s="77"/>
      <c r="H30" s="77"/>
    </row>
    <row r="31" spans="2:8" ht="15.75" x14ac:dyDescent="0.25">
      <c r="B31" s="72"/>
      <c r="C31" s="72" t="s">
        <v>120</v>
      </c>
      <c r="D31" s="72" t="s">
        <v>121</v>
      </c>
      <c r="E31" s="77"/>
    </row>
    <row r="32" spans="2:8" ht="15.75" x14ac:dyDescent="0.25">
      <c r="B32" s="72" t="s">
        <v>118</v>
      </c>
      <c r="C32" s="72">
        <f>+'dados primários'!B209/1000</f>
        <v>373.97199999999998</v>
      </c>
      <c r="D32" s="72">
        <f>+'dados primários'!B206/1000</f>
        <v>381.24400000000003</v>
      </c>
    </row>
    <row r="33" spans="2:4" ht="15.75" x14ac:dyDescent="0.25">
      <c r="B33" s="72" t="s">
        <v>119</v>
      </c>
      <c r="C33" s="72">
        <f>SUM('dados primários'!F198:F209)/12/1000</f>
        <v>18.461925070663337</v>
      </c>
      <c r="D33" s="72"/>
    </row>
    <row r="34" spans="2:4" ht="15.75" x14ac:dyDescent="0.25">
      <c r="B34" s="72"/>
      <c r="C34" s="72"/>
      <c r="D34" s="7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B24" sqref="B24"/>
    </sheetView>
  </sheetViews>
  <sheetFormatPr defaultRowHeight="15" x14ac:dyDescent="0.25"/>
  <cols>
    <col min="1" max="1" width="9.140625" style="26"/>
    <col min="4" max="4" width="28.85546875" bestFit="1" customWidth="1"/>
    <col min="5" max="5" width="16.85546875" bestFit="1" customWidth="1"/>
    <col min="7" max="7" width="12.5703125" style="22" bestFit="1" customWidth="1"/>
    <col min="9" max="9" width="15.7109375" bestFit="1" customWidth="1"/>
  </cols>
  <sheetData>
    <row r="1" spans="1:10" x14ac:dyDescent="0.25">
      <c r="A1" s="129"/>
      <c r="B1" s="125" t="s">
        <v>23</v>
      </c>
      <c r="C1" s="125"/>
      <c r="D1" s="125" t="s">
        <v>25</v>
      </c>
      <c r="E1" s="127"/>
      <c r="F1" s="127"/>
      <c r="G1" s="130" t="s">
        <v>28</v>
      </c>
      <c r="H1" s="127"/>
      <c r="I1" s="127" t="s">
        <v>29</v>
      </c>
      <c r="J1" s="127"/>
    </row>
    <row r="2" spans="1:10" x14ac:dyDescent="0.25">
      <c r="A2" s="129"/>
      <c r="B2" s="125"/>
      <c r="C2" s="125"/>
      <c r="D2" s="125" t="s">
        <v>26</v>
      </c>
      <c r="E2" s="127" t="s">
        <v>27</v>
      </c>
      <c r="F2" s="127"/>
      <c r="G2" s="130" t="s">
        <v>24</v>
      </c>
      <c r="H2" s="127"/>
      <c r="I2" s="127"/>
      <c r="J2" s="127"/>
    </row>
    <row r="3" spans="1:10" x14ac:dyDescent="0.25">
      <c r="A3" s="24"/>
      <c r="B3" s="4"/>
      <c r="C3" s="4"/>
      <c r="D3" s="4"/>
      <c r="E3" s="3"/>
      <c r="F3" s="3"/>
      <c r="G3" s="23"/>
      <c r="H3" s="3"/>
      <c r="I3" s="3"/>
      <c r="J3" s="3"/>
    </row>
    <row r="4" spans="1:10" x14ac:dyDescent="0.25">
      <c r="A4" s="25">
        <f>+'dados primários'!A6</f>
        <v>36892</v>
      </c>
      <c r="B4" s="8">
        <f>+'dados primários'!B6</f>
        <v>35598</v>
      </c>
      <c r="C4" s="8"/>
      <c r="D4" s="19">
        <f>+'dados primários'!F6</f>
        <v>6600.9720685806624</v>
      </c>
      <c r="E4" s="20"/>
      <c r="F4" s="20"/>
      <c r="G4" s="23"/>
      <c r="H4" s="3"/>
      <c r="I4" s="23">
        <f>+B4/1000</f>
        <v>35.597999999999999</v>
      </c>
      <c r="J4" s="3"/>
    </row>
    <row r="5" spans="1:10" x14ac:dyDescent="0.25">
      <c r="A5" s="25">
        <v>36923</v>
      </c>
      <c r="B5" s="8">
        <f>+'dados primários'!B7</f>
        <v>35413</v>
      </c>
      <c r="C5" s="8"/>
      <c r="D5" s="19">
        <f>+'dados primários'!F7</f>
        <v>5282.3218708599452</v>
      </c>
      <c r="E5" s="20"/>
      <c r="F5" s="20"/>
      <c r="G5" s="23"/>
      <c r="H5" s="3"/>
      <c r="I5" s="23">
        <f t="shared" ref="I5:I68" si="0">+B5/1000</f>
        <v>35.412999999999997</v>
      </c>
      <c r="J5" s="3"/>
    </row>
    <row r="6" spans="1:10" x14ac:dyDescent="0.25">
      <c r="A6" s="25">
        <v>36951</v>
      </c>
      <c r="B6" s="8">
        <f>+'dados primários'!B8</f>
        <v>34407</v>
      </c>
      <c r="C6" s="8"/>
      <c r="D6" s="19">
        <f>+'dados primários'!F8</f>
        <v>7022.6423133353237</v>
      </c>
      <c r="E6" s="20"/>
      <c r="F6" s="20"/>
      <c r="G6" s="23"/>
      <c r="H6" s="3"/>
      <c r="I6" s="23">
        <f t="shared" si="0"/>
        <v>34.406999999999996</v>
      </c>
      <c r="J6" s="3"/>
    </row>
    <row r="7" spans="1:10" x14ac:dyDescent="0.25">
      <c r="A7" s="25">
        <v>36982</v>
      </c>
      <c r="B7" s="8">
        <f>+'dados primários'!B9</f>
        <v>34653</v>
      </c>
      <c r="C7" s="8"/>
      <c r="D7" s="19">
        <f>+'dados primários'!F9</f>
        <v>5877.9937576942066</v>
      </c>
      <c r="E7" s="20"/>
      <c r="F7" s="20"/>
      <c r="G7" s="23"/>
      <c r="H7" s="3"/>
      <c r="I7" s="23">
        <f t="shared" si="0"/>
        <v>34.652999999999999</v>
      </c>
      <c r="J7" s="3"/>
    </row>
    <row r="8" spans="1:10" x14ac:dyDescent="0.25">
      <c r="A8" s="25">
        <v>37012</v>
      </c>
      <c r="B8" s="8">
        <f>+'dados primários'!B10</f>
        <v>35459</v>
      </c>
      <c r="C8" s="8"/>
      <c r="D8" s="19">
        <f>+'dados primários'!F10</f>
        <v>6690.5867918697086</v>
      </c>
      <c r="E8" s="20"/>
      <c r="F8" s="20"/>
      <c r="G8" s="23"/>
      <c r="H8" s="3"/>
      <c r="I8" s="23">
        <f t="shared" si="0"/>
        <v>35.459000000000003</v>
      </c>
      <c r="J8" s="3"/>
    </row>
    <row r="9" spans="1:10" x14ac:dyDescent="0.25">
      <c r="A9" s="25">
        <v>37043</v>
      </c>
      <c r="B9" s="8">
        <f>+'dados primários'!B11</f>
        <v>37318</v>
      </c>
      <c r="C9" s="8"/>
      <c r="D9" s="19">
        <f>+'dados primários'!F11</f>
        <v>6545.0795641899276</v>
      </c>
      <c r="E9" s="20"/>
      <c r="F9" s="20"/>
      <c r="G9" s="23"/>
      <c r="H9" s="3"/>
      <c r="I9" s="23">
        <f t="shared" si="0"/>
        <v>37.317999999999998</v>
      </c>
      <c r="J9" s="3"/>
    </row>
    <row r="10" spans="1:10" x14ac:dyDescent="0.25">
      <c r="A10" s="25">
        <v>37073</v>
      </c>
      <c r="B10" s="8">
        <f>+'dados primários'!B12</f>
        <v>35552</v>
      </c>
      <c r="C10" s="8"/>
      <c r="D10" s="19">
        <f>+'dados primários'!F12</f>
        <v>6422.7277680894276</v>
      </c>
      <c r="E10" s="20"/>
      <c r="F10" s="20"/>
      <c r="G10" s="23"/>
      <c r="H10" s="3"/>
      <c r="I10" s="23">
        <f t="shared" si="0"/>
        <v>35.552</v>
      </c>
      <c r="J10" s="3"/>
    </row>
    <row r="11" spans="1:10" x14ac:dyDescent="0.25">
      <c r="A11" s="25">
        <v>37104</v>
      </c>
      <c r="B11" s="8">
        <f>+'dados primários'!B13</f>
        <v>36299</v>
      </c>
      <c r="C11" s="8"/>
      <c r="D11" s="19">
        <f>+'dados primários'!F13</f>
        <v>6510.7805123044564</v>
      </c>
      <c r="E11" s="20"/>
      <c r="F11" s="20"/>
      <c r="G11" s="23"/>
      <c r="H11" s="3"/>
      <c r="I11" s="23">
        <f t="shared" si="0"/>
        <v>36.298999999999999</v>
      </c>
      <c r="J11" s="3"/>
    </row>
    <row r="12" spans="1:10" x14ac:dyDescent="0.25">
      <c r="A12" s="25">
        <v>37135</v>
      </c>
      <c r="B12" s="8">
        <f>+'dados primários'!B14</f>
        <v>40054</v>
      </c>
      <c r="C12" s="8"/>
      <c r="D12" s="19">
        <f>+'dados primários'!F14</f>
        <v>5310.8624515390147</v>
      </c>
      <c r="E12" s="20"/>
      <c r="F12" s="20"/>
      <c r="G12" s="23"/>
      <c r="H12" s="3"/>
      <c r="I12" s="23">
        <f t="shared" si="0"/>
        <v>40.054000000000002</v>
      </c>
      <c r="J12" s="3"/>
    </row>
    <row r="13" spans="1:10" x14ac:dyDescent="0.25">
      <c r="A13" s="25">
        <v>37165</v>
      </c>
      <c r="B13" s="8">
        <f>+'dados primários'!B15</f>
        <v>37492</v>
      </c>
      <c r="C13" s="8"/>
      <c r="D13" s="19">
        <f>+'dados primários'!F15</f>
        <v>6097.6646651299834</v>
      </c>
      <c r="E13" s="20"/>
      <c r="F13" s="20"/>
      <c r="G13" s="23"/>
      <c r="H13" s="3"/>
      <c r="I13" s="23">
        <f t="shared" si="0"/>
        <v>37.491999999999997</v>
      </c>
      <c r="J13" s="3"/>
    </row>
    <row r="14" spans="1:10" x14ac:dyDescent="0.25">
      <c r="A14" s="25">
        <v>37196</v>
      </c>
      <c r="B14" s="8">
        <f>+'dados primários'!B16</f>
        <v>37234</v>
      </c>
      <c r="C14" s="8"/>
      <c r="D14" s="19">
        <f>+'dados primários'!F16</f>
        <v>5473.609516203669</v>
      </c>
      <c r="E14" s="20"/>
      <c r="F14" s="20"/>
      <c r="G14" s="23"/>
      <c r="H14" s="3"/>
      <c r="I14" s="23">
        <f t="shared" si="0"/>
        <v>37.234000000000002</v>
      </c>
      <c r="J14" s="3"/>
    </row>
    <row r="15" spans="1:10" x14ac:dyDescent="0.25">
      <c r="A15" s="25">
        <v>37226</v>
      </c>
      <c r="B15" s="8">
        <f>+'dados primários'!B17</f>
        <v>35866</v>
      </c>
      <c r="C15" s="8"/>
      <c r="D15" s="19">
        <f>+'dados primários'!F17</f>
        <v>5279.9636034073574</v>
      </c>
      <c r="E15" s="20">
        <f>SUM(D4:D15)/12</f>
        <v>6092.9337402669735</v>
      </c>
      <c r="F15" s="20"/>
      <c r="G15" s="23">
        <f>+B15/E15</f>
        <v>5.8864910614354491</v>
      </c>
      <c r="H15" s="3"/>
      <c r="I15" s="23">
        <f t="shared" si="0"/>
        <v>35.866</v>
      </c>
      <c r="J15" s="3"/>
    </row>
    <row r="16" spans="1:10" x14ac:dyDescent="0.25">
      <c r="A16" s="25">
        <v>37257</v>
      </c>
      <c r="B16" s="8">
        <f>+'dados primários'!B18</f>
        <v>36167</v>
      </c>
      <c r="C16" s="8"/>
      <c r="D16" s="19">
        <f>+'dados primários'!F18</f>
        <v>5134.0620094443257</v>
      </c>
      <c r="E16" s="20">
        <f t="shared" ref="E16:E79" si="1">SUM(D5:D16)/12</f>
        <v>5970.6912353389453</v>
      </c>
      <c r="F16" s="20"/>
      <c r="G16" s="23">
        <f t="shared" ref="G16:G79" si="2">+B16/E16</f>
        <v>6.0574225955509267</v>
      </c>
      <c r="H16" s="3"/>
      <c r="I16" s="23">
        <f t="shared" si="0"/>
        <v>36.167000000000002</v>
      </c>
      <c r="J16" s="3"/>
    </row>
    <row r="17" spans="1:10" x14ac:dyDescent="0.25">
      <c r="A17" s="25">
        <v>37288</v>
      </c>
      <c r="B17" s="8">
        <f>+'dados primários'!B19</f>
        <v>35906</v>
      </c>
      <c r="C17" s="8"/>
      <c r="D17" s="19">
        <f>+'dados primários'!F19</f>
        <v>4486.5950890544354</v>
      </c>
      <c r="E17" s="20">
        <f t="shared" si="1"/>
        <v>5904.3806701884851</v>
      </c>
      <c r="F17" s="20"/>
      <c r="G17" s="23">
        <f t="shared" si="2"/>
        <v>6.0812474678828217</v>
      </c>
      <c r="H17" s="3"/>
      <c r="I17" s="23">
        <f t="shared" si="0"/>
        <v>35.905999999999999</v>
      </c>
      <c r="J17" s="3"/>
    </row>
    <row r="18" spans="1:10" x14ac:dyDescent="0.25">
      <c r="A18" s="25">
        <v>37316</v>
      </c>
      <c r="B18" s="8">
        <f>+'dados primários'!B20</f>
        <v>36721</v>
      </c>
      <c r="C18" s="8"/>
      <c r="D18" s="19">
        <f>+'dados primários'!F20</f>
        <v>5085.4047156836023</v>
      </c>
      <c r="E18" s="20">
        <f t="shared" si="1"/>
        <v>5742.9442037175095</v>
      </c>
      <c r="F18" s="20"/>
      <c r="G18" s="23">
        <f t="shared" si="2"/>
        <v>6.3941070463874343</v>
      </c>
      <c r="H18" s="3"/>
      <c r="I18" s="23">
        <f t="shared" si="0"/>
        <v>36.720999999999997</v>
      </c>
      <c r="J18" s="3"/>
    </row>
    <row r="19" spans="1:10" x14ac:dyDescent="0.25">
      <c r="A19" s="25">
        <v>37347</v>
      </c>
      <c r="B19" s="8">
        <f>+'dados primários'!B21</f>
        <v>33008</v>
      </c>
      <c r="C19" s="8"/>
      <c r="D19" s="19">
        <f>+'dados primários'!F21</f>
        <v>5413.3416964848093</v>
      </c>
      <c r="E19" s="20">
        <f t="shared" si="1"/>
        <v>5704.2231986167253</v>
      </c>
      <c r="F19" s="20"/>
      <c r="G19" s="23">
        <f t="shared" si="2"/>
        <v>5.786589838911711</v>
      </c>
      <c r="H19" s="3"/>
      <c r="I19" s="23">
        <f t="shared" si="0"/>
        <v>33.008000000000003</v>
      </c>
      <c r="J19" s="3"/>
    </row>
    <row r="20" spans="1:10" x14ac:dyDescent="0.25">
      <c r="A20" s="25">
        <v>37377</v>
      </c>
      <c r="B20" s="8">
        <f>+'dados primários'!B22</f>
        <v>32889</v>
      </c>
      <c r="C20" s="8"/>
      <c r="D20" s="19">
        <f>+'dados primários'!F22</f>
        <v>5386.5366497929517</v>
      </c>
      <c r="E20" s="20">
        <f t="shared" si="1"/>
        <v>5595.5523534436625</v>
      </c>
      <c r="F20" s="20"/>
      <c r="G20" s="23">
        <f t="shared" si="2"/>
        <v>5.8777039195709015</v>
      </c>
      <c r="H20" s="3"/>
      <c r="I20" s="23">
        <f t="shared" si="0"/>
        <v>32.889000000000003</v>
      </c>
      <c r="J20" s="3"/>
    </row>
    <row r="21" spans="1:10" x14ac:dyDescent="0.25">
      <c r="A21" s="25">
        <v>37408</v>
      </c>
      <c r="B21" s="8">
        <f>+'dados primários'!B23</f>
        <v>41999</v>
      </c>
      <c r="C21" s="8"/>
      <c r="D21" s="19">
        <f>+'dados primários'!F23</f>
        <v>4624.918577770557</v>
      </c>
      <c r="E21" s="20">
        <f t="shared" si="1"/>
        <v>5435.5389379087155</v>
      </c>
      <c r="F21" s="20"/>
      <c r="G21" s="23">
        <f t="shared" si="2"/>
        <v>7.7267407114111872</v>
      </c>
      <c r="H21" s="3"/>
      <c r="I21" s="23">
        <f t="shared" si="0"/>
        <v>41.999000000000002</v>
      </c>
      <c r="J21" s="3"/>
    </row>
    <row r="22" spans="1:10" x14ac:dyDescent="0.25">
      <c r="A22" s="25">
        <v>37438</v>
      </c>
      <c r="B22" s="8">
        <f>+'dados primários'!B24</f>
        <v>39060</v>
      </c>
      <c r="C22" s="8"/>
      <c r="D22" s="19">
        <f>+'dados primários'!F24</f>
        <v>6371.527774506616</v>
      </c>
      <c r="E22" s="20">
        <f t="shared" si="1"/>
        <v>5431.2722717768147</v>
      </c>
      <c r="F22" s="20"/>
      <c r="G22" s="23">
        <f t="shared" si="2"/>
        <v>7.1916851237549375</v>
      </c>
      <c r="H22" s="3"/>
      <c r="I22" s="23">
        <f t="shared" si="0"/>
        <v>39.06</v>
      </c>
      <c r="J22" s="3"/>
    </row>
    <row r="23" spans="1:10" x14ac:dyDescent="0.25">
      <c r="A23" s="25">
        <v>37469</v>
      </c>
      <c r="B23" s="8">
        <f>+'dados primários'!B25</f>
        <v>37643</v>
      </c>
      <c r="C23" s="8"/>
      <c r="D23" s="19">
        <f>+'dados primários'!F25</f>
        <v>5372.1776082908</v>
      </c>
      <c r="E23" s="20">
        <f t="shared" si="1"/>
        <v>5336.3886964423436</v>
      </c>
      <c r="F23" s="20"/>
      <c r="G23" s="23">
        <f t="shared" si="2"/>
        <v>7.0540213881151095</v>
      </c>
      <c r="H23" s="3"/>
      <c r="I23" s="23">
        <f t="shared" si="0"/>
        <v>37.643000000000001</v>
      </c>
      <c r="J23" s="3"/>
    </row>
    <row r="24" spans="1:10" x14ac:dyDescent="0.25">
      <c r="A24" s="25">
        <v>37500</v>
      </c>
      <c r="B24" s="8">
        <f>+'dados primários'!B26</f>
        <v>38381</v>
      </c>
      <c r="C24" s="8"/>
      <c r="D24" s="19">
        <f>+'dados primários'!F26</f>
        <v>5125.9995339212455</v>
      </c>
      <c r="E24" s="20">
        <f t="shared" si="1"/>
        <v>5320.98345330753</v>
      </c>
      <c r="F24" s="20"/>
      <c r="G24" s="23">
        <f t="shared" si="2"/>
        <v>7.2131402656669268</v>
      </c>
      <c r="H24" s="3"/>
      <c r="I24" s="23">
        <f t="shared" si="0"/>
        <v>38.381</v>
      </c>
      <c r="J24" s="3"/>
    </row>
    <row r="25" spans="1:10" x14ac:dyDescent="0.25">
      <c r="A25" s="25">
        <v>37530</v>
      </c>
      <c r="B25" s="8">
        <f>+'dados primários'!B27</f>
        <v>35855</v>
      </c>
      <c r="C25" s="8"/>
      <c r="D25" s="19">
        <f>+'dados primários'!F27</f>
        <v>5362.3153108242941</v>
      </c>
      <c r="E25" s="20">
        <f t="shared" si="1"/>
        <v>5259.7043404487222</v>
      </c>
      <c r="F25" s="20"/>
      <c r="G25" s="23">
        <f t="shared" si="2"/>
        <v>6.8169230966585275</v>
      </c>
      <c r="H25" s="3"/>
      <c r="I25" s="23">
        <f t="shared" si="0"/>
        <v>35.854999999999997</v>
      </c>
      <c r="J25" s="3"/>
    </row>
    <row r="26" spans="1:10" x14ac:dyDescent="0.25">
      <c r="A26" s="25">
        <v>37561</v>
      </c>
      <c r="B26" s="8">
        <f>+'dados primários'!B28</f>
        <v>35592</v>
      </c>
      <c r="C26" s="8"/>
      <c r="D26" s="19">
        <f>+'dados primários'!F28</f>
        <v>4926.4311521358877</v>
      </c>
      <c r="E26" s="20">
        <f t="shared" si="1"/>
        <v>5214.1061434430731</v>
      </c>
      <c r="F26" s="20"/>
      <c r="G26" s="23">
        <f t="shared" si="2"/>
        <v>6.8260980925289036</v>
      </c>
      <c r="H26" s="3"/>
      <c r="I26" s="23">
        <f t="shared" si="0"/>
        <v>35.591999999999999</v>
      </c>
      <c r="J26" s="3"/>
    </row>
    <row r="27" spans="1:10" x14ac:dyDescent="0.25">
      <c r="A27" s="25">
        <v>37591</v>
      </c>
      <c r="B27" s="8">
        <f>+'dados primários'!B29</f>
        <v>37823</v>
      </c>
      <c r="C27" s="8"/>
      <c r="D27" s="19">
        <f>+'dados primários'!F29</f>
        <v>4971.4247653068333</v>
      </c>
      <c r="E27" s="20">
        <f t="shared" si="1"/>
        <v>5188.3945736013638</v>
      </c>
      <c r="F27" s="20"/>
      <c r="G27" s="23">
        <f t="shared" si="2"/>
        <v>7.2899235907083941</v>
      </c>
      <c r="H27" s="3"/>
      <c r="I27" s="23">
        <f t="shared" si="0"/>
        <v>37.823</v>
      </c>
      <c r="J27" s="3"/>
    </row>
    <row r="28" spans="1:10" x14ac:dyDescent="0.25">
      <c r="A28" s="25">
        <v>37622</v>
      </c>
      <c r="B28" s="8">
        <f>+'dados primários'!B30</f>
        <v>38772</v>
      </c>
      <c r="C28" s="8"/>
      <c r="D28" s="19">
        <f>+'dados primários'!F30</f>
        <v>4683.5149539590811</v>
      </c>
      <c r="E28" s="20">
        <f t="shared" si="1"/>
        <v>5150.8489856442593</v>
      </c>
      <c r="F28" s="20"/>
      <c r="G28" s="23">
        <f t="shared" si="2"/>
        <v>7.527302801549804</v>
      </c>
      <c r="H28" s="3"/>
      <c r="I28" s="23">
        <f t="shared" si="0"/>
        <v>38.771999999999998</v>
      </c>
      <c r="J28" s="3"/>
    </row>
    <row r="29" spans="1:10" x14ac:dyDescent="0.25">
      <c r="A29" s="25">
        <v>37653</v>
      </c>
      <c r="B29" s="8">
        <f>+'dados primários'!B31</f>
        <v>38530</v>
      </c>
      <c r="C29" s="8"/>
      <c r="D29" s="19">
        <f>+'dados primários'!F31</f>
        <v>5119.3771964712278</v>
      </c>
      <c r="E29" s="20">
        <f t="shared" si="1"/>
        <v>5203.5808279289913</v>
      </c>
      <c r="F29" s="20"/>
      <c r="G29" s="23">
        <f t="shared" si="2"/>
        <v>7.4045164808816502</v>
      </c>
      <c r="H29" s="3"/>
      <c r="I29" s="23">
        <f t="shared" si="0"/>
        <v>38.53</v>
      </c>
      <c r="J29" s="3"/>
    </row>
    <row r="30" spans="1:10" x14ac:dyDescent="0.25">
      <c r="A30" s="25">
        <v>37681</v>
      </c>
      <c r="B30" s="8">
        <f>+'dados primários'!B32</f>
        <v>42335</v>
      </c>
      <c r="C30" s="8"/>
      <c r="D30" s="19">
        <f>+'dados primários'!F32</f>
        <v>4932.1611325147314</v>
      </c>
      <c r="E30" s="20">
        <f t="shared" si="1"/>
        <v>5190.8105293315857</v>
      </c>
      <c r="F30" s="20"/>
      <c r="G30" s="23">
        <f t="shared" si="2"/>
        <v>8.1557590593566562</v>
      </c>
      <c r="H30" s="3"/>
      <c r="I30" s="23">
        <f t="shared" si="0"/>
        <v>42.335000000000001</v>
      </c>
      <c r="J30" s="3"/>
    </row>
    <row r="31" spans="1:10" x14ac:dyDescent="0.25">
      <c r="A31" s="25">
        <v>37712</v>
      </c>
      <c r="B31" s="8">
        <f>+'dados primários'!B33</f>
        <v>41500</v>
      </c>
      <c r="C31" s="8"/>
      <c r="D31" s="19">
        <f>+'dados primários'!F33</f>
        <v>5293.3424017940997</v>
      </c>
      <c r="E31" s="20">
        <f t="shared" si="1"/>
        <v>5180.8105881073598</v>
      </c>
      <c r="F31" s="20"/>
      <c r="G31" s="23">
        <f t="shared" si="2"/>
        <v>8.0103295216512969</v>
      </c>
      <c r="H31" s="3"/>
      <c r="I31" s="23">
        <f t="shared" si="0"/>
        <v>41.5</v>
      </c>
      <c r="J31" s="3"/>
    </row>
    <row r="32" spans="1:10" x14ac:dyDescent="0.25">
      <c r="A32" s="25">
        <v>37742</v>
      </c>
      <c r="B32" s="8">
        <f>+'dados primários'!B34</f>
        <v>43373</v>
      </c>
      <c r="C32" s="8"/>
      <c r="D32" s="19">
        <f>+'dados primários'!F34</f>
        <v>5122.9191011590501</v>
      </c>
      <c r="E32" s="20">
        <f t="shared" si="1"/>
        <v>5158.8424590545355</v>
      </c>
      <c r="F32" s="20"/>
      <c r="G32" s="23">
        <f t="shared" si="2"/>
        <v>8.4075062078846656</v>
      </c>
      <c r="H32" s="3"/>
      <c r="I32" s="23">
        <f t="shared" si="0"/>
        <v>43.372999999999998</v>
      </c>
      <c r="J32" s="3"/>
    </row>
    <row r="33" spans="1:10" x14ac:dyDescent="0.25">
      <c r="A33" s="25">
        <v>37773</v>
      </c>
      <c r="B33" s="8">
        <f>+'dados primários'!B35</f>
        <v>47956</v>
      </c>
      <c r="C33" s="8"/>
      <c r="D33" s="19">
        <f>+'dados primários'!F35</f>
        <v>4876.124281130089</v>
      </c>
      <c r="E33" s="20">
        <f t="shared" si="1"/>
        <v>5179.7762676678303</v>
      </c>
      <c r="F33" s="20"/>
      <c r="G33" s="23">
        <f t="shared" si="2"/>
        <v>9.2583149390720614</v>
      </c>
      <c r="H33" s="3"/>
      <c r="I33" s="23">
        <f t="shared" si="0"/>
        <v>47.956000000000003</v>
      </c>
      <c r="J33" s="3"/>
    </row>
    <row r="34" spans="1:10" x14ac:dyDescent="0.25">
      <c r="A34" s="25">
        <v>37803</v>
      </c>
      <c r="B34" s="8">
        <f>+'dados primários'!B36</f>
        <v>47645</v>
      </c>
      <c r="C34" s="8"/>
      <c r="D34" s="19">
        <f>+'dados primários'!F36</f>
        <v>5333.4120907964279</v>
      </c>
      <c r="E34" s="20">
        <f t="shared" si="1"/>
        <v>5093.2666273586474</v>
      </c>
      <c r="F34" s="20"/>
      <c r="G34" s="23">
        <f t="shared" si="2"/>
        <v>9.3545073301431607</v>
      </c>
      <c r="H34" s="3"/>
      <c r="I34" s="23">
        <f t="shared" si="0"/>
        <v>47.645000000000003</v>
      </c>
      <c r="J34" s="3"/>
    </row>
    <row r="35" spans="1:10" x14ac:dyDescent="0.25">
      <c r="A35" s="25">
        <v>37834</v>
      </c>
      <c r="B35" s="8">
        <f>+'dados primários'!B37</f>
        <v>47793</v>
      </c>
      <c r="C35" s="8"/>
      <c r="D35" s="19">
        <f>+'dados primários'!F37</f>
        <v>5068.4688661395357</v>
      </c>
      <c r="E35" s="20">
        <f t="shared" si="1"/>
        <v>5067.9575655127092</v>
      </c>
      <c r="F35" s="20"/>
      <c r="G35" s="23">
        <f t="shared" si="2"/>
        <v>9.4304262382206687</v>
      </c>
      <c r="H35" s="3"/>
      <c r="I35" s="23">
        <f t="shared" si="0"/>
        <v>47.792999999999999</v>
      </c>
      <c r="J35" s="3"/>
    </row>
    <row r="36" spans="1:10" x14ac:dyDescent="0.25">
      <c r="A36" s="25">
        <v>37865</v>
      </c>
      <c r="B36" s="8">
        <f>+'dados primários'!B38</f>
        <v>52675</v>
      </c>
      <c r="C36" s="8"/>
      <c r="D36" s="19">
        <f>+'dados primários'!F38</f>
        <v>6017.1789450412343</v>
      </c>
      <c r="E36" s="20">
        <f t="shared" si="1"/>
        <v>5142.2225164393749</v>
      </c>
      <c r="F36" s="20"/>
      <c r="G36" s="23">
        <f t="shared" si="2"/>
        <v>10.243625170167414</v>
      </c>
      <c r="H36" s="3"/>
      <c r="I36" s="23">
        <f t="shared" si="0"/>
        <v>52.674999999999997</v>
      </c>
      <c r="J36" s="3"/>
    </row>
    <row r="37" spans="1:10" x14ac:dyDescent="0.25">
      <c r="A37" s="25">
        <v>37895</v>
      </c>
      <c r="B37" s="8">
        <f>+'dados primários'!B39</f>
        <v>54093</v>
      </c>
      <c r="C37" s="8"/>
      <c r="D37" s="19">
        <f>+'dados primários'!F39</f>
        <v>6492.1250749975225</v>
      </c>
      <c r="E37" s="20">
        <f t="shared" si="1"/>
        <v>5236.3733301204766</v>
      </c>
      <c r="F37" s="20"/>
      <c r="G37" s="23">
        <f t="shared" si="2"/>
        <v>10.330241292928488</v>
      </c>
      <c r="H37" s="3"/>
      <c r="I37" s="23">
        <f t="shared" si="0"/>
        <v>54.093000000000004</v>
      </c>
      <c r="J37" s="3"/>
    </row>
    <row r="38" spans="1:10" x14ac:dyDescent="0.25">
      <c r="A38" s="25">
        <v>37926</v>
      </c>
      <c r="B38" s="8">
        <f>+'dados primários'!B40</f>
        <v>54427</v>
      </c>
      <c r="C38" s="8"/>
      <c r="D38" s="19">
        <f>+'dados primários'!F40</f>
        <v>5418.1365538086666</v>
      </c>
      <c r="E38" s="20">
        <f t="shared" si="1"/>
        <v>5277.3487802598747</v>
      </c>
      <c r="F38" s="20"/>
      <c r="G38" s="23">
        <f t="shared" si="2"/>
        <v>10.313322515954654</v>
      </c>
      <c r="H38" s="3"/>
      <c r="I38" s="23">
        <f t="shared" si="0"/>
        <v>54.427</v>
      </c>
      <c r="J38" s="3"/>
    </row>
    <row r="39" spans="1:10" x14ac:dyDescent="0.25">
      <c r="A39" s="25">
        <v>37956</v>
      </c>
      <c r="B39" s="8">
        <f>+'dados primários'!B41</f>
        <v>49296</v>
      </c>
      <c r="C39" s="8"/>
      <c r="D39" s="19">
        <f>+'dados primários'!F41</f>
        <v>5699.3902999451238</v>
      </c>
      <c r="E39" s="20">
        <f t="shared" si="1"/>
        <v>5338.0125748130658</v>
      </c>
      <c r="F39" s="20"/>
      <c r="G39" s="23">
        <f t="shared" si="2"/>
        <v>9.2348976906871219</v>
      </c>
      <c r="H39" s="3"/>
      <c r="I39" s="23">
        <f t="shared" si="0"/>
        <v>49.295999999999999</v>
      </c>
      <c r="J39" s="3"/>
    </row>
    <row r="40" spans="1:10" x14ac:dyDescent="0.25">
      <c r="A40" s="25">
        <v>37987</v>
      </c>
      <c r="B40" s="8">
        <f>+'dados primários'!B42</f>
        <v>53261</v>
      </c>
      <c r="C40" s="8"/>
      <c r="D40" s="19">
        <f>+'dados primários'!F42</f>
        <v>5465.6579821296391</v>
      </c>
      <c r="E40" s="20">
        <f t="shared" si="1"/>
        <v>5403.191160493946</v>
      </c>
      <c r="F40" s="20"/>
      <c r="G40" s="23">
        <f t="shared" si="2"/>
        <v>9.8573229075113851</v>
      </c>
      <c r="H40" s="3"/>
      <c r="I40" s="23">
        <f t="shared" si="0"/>
        <v>53.261000000000003</v>
      </c>
      <c r="J40" s="3"/>
    </row>
    <row r="41" spans="1:10" x14ac:dyDescent="0.25">
      <c r="A41" s="25">
        <v>38018</v>
      </c>
      <c r="B41" s="8">
        <f>+'dados primários'!B43</f>
        <v>52960</v>
      </c>
      <c r="C41" s="8"/>
      <c r="D41" s="19">
        <f>+'dados primários'!F43</f>
        <v>4903.8824527734141</v>
      </c>
      <c r="E41" s="20">
        <f t="shared" si="1"/>
        <v>5385.2332651857942</v>
      </c>
      <c r="F41" s="20"/>
      <c r="G41" s="23">
        <f t="shared" si="2"/>
        <v>9.8343000928805342</v>
      </c>
      <c r="H41" s="3"/>
      <c r="I41" s="23">
        <f t="shared" si="0"/>
        <v>52.96</v>
      </c>
      <c r="J41" s="3"/>
    </row>
    <row r="42" spans="1:10" x14ac:dyDescent="0.25">
      <c r="A42" s="25">
        <v>38047</v>
      </c>
      <c r="B42" s="8">
        <f>+'dados primários'!B44</f>
        <v>51612</v>
      </c>
      <c r="C42" s="8"/>
      <c r="D42" s="19">
        <f>+'dados primários'!F44</f>
        <v>6785.0949061360625</v>
      </c>
      <c r="E42" s="20">
        <f t="shared" si="1"/>
        <v>5539.6444129875717</v>
      </c>
      <c r="F42" s="20"/>
      <c r="G42" s="23">
        <f t="shared" si="2"/>
        <v>9.3168434925167443</v>
      </c>
      <c r="H42" s="3"/>
      <c r="I42" s="23">
        <f t="shared" si="0"/>
        <v>51.612000000000002</v>
      </c>
      <c r="J42" s="3"/>
    </row>
    <row r="43" spans="1:10" x14ac:dyDescent="0.25">
      <c r="A43" s="25">
        <v>38078</v>
      </c>
      <c r="B43" s="8">
        <f>+'dados primários'!B45</f>
        <v>50498</v>
      </c>
      <c r="C43" s="8"/>
      <c r="D43" s="19">
        <f>+'dados primários'!F45</f>
        <v>6056.4330181647256</v>
      </c>
      <c r="E43" s="20">
        <f t="shared" si="1"/>
        <v>5603.2352976851244</v>
      </c>
      <c r="F43" s="20"/>
      <c r="G43" s="23">
        <f t="shared" si="2"/>
        <v>9.0122933121981035</v>
      </c>
      <c r="H43" s="3"/>
      <c r="I43" s="23">
        <f t="shared" si="0"/>
        <v>50.497999999999998</v>
      </c>
      <c r="J43" s="3"/>
    </row>
    <row r="44" spans="1:10" x14ac:dyDescent="0.25">
      <c r="A44" s="25">
        <v>38108</v>
      </c>
      <c r="B44" s="8">
        <f>+'dados primários'!B46</f>
        <v>50540</v>
      </c>
      <c r="C44" s="8"/>
      <c r="D44" s="19">
        <f>+'dados primários'!F46</f>
        <v>6057.246937348601</v>
      </c>
      <c r="E44" s="20">
        <f t="shared" si="1"/>
        <v>5681.0959507009202</v>
      </c>
      <c r="F44" s="20"/>
      <c r="G44" s="23">
        <f t="shared" si="2"/>
        <v>8.8961708160842612</v>
      </c>
      <c r="H44" s="3"/>
      <c r="I44" s="23">
        <f t="shared" si="0"/>
        <v>50.54</v>
      </c>
      <c r="J44" s="3"/>
    </row>
    <row r="45" spans="1:10" x14ac:dyDescent="0.25">
      <c r="A45" s="25">
        <v>38139</v>
      </c>
      <c r="B45" s="8">
        <f>+'dados primários'!B47</f>
        <v>49805</v>
      </c>
      <c r="C45" s="8"/>
      <c r="D45" s="19">
        <f>+'dados primários'!F47</f>
        <v>7052.5649318269889</v>
      </c>
      <c r="E45" s="20">
        <f t="shared" si="1"/>
        <v>5862.4660049256627</v>
      </c>
      <c r="F45" s="20"/>
      <c r="G45" s="23">
        <f t="shared" si="2"/>
        <v>8.4955716516144708</v>
      </c>
      <c r="H45" s="3"/>
      <c r="I45" s="23">
        <f t="shared" si="0"/>
        <v>49.805</v>
      </c>
      <c r="J45" s="3"/>
    </row>
    <row r="46" spans="1:10" x14ac:dyDescent="0.25">
      <c r="A46" s="25">
        <v>38169</v>
      </c>
      <c r="B46" s="8">
        <f>+'dados primários'!B48</f>
        <v>49666</v>
      </c>
      <c r="C46" s="8"/>
      <c r="D46" s="19">
        <f>+'dados primários'!F48</f>
        <v>6954.7315845469802</v>
      </c>
      <c r="E46" s="20">
        <f t="shared" si="1"/>
        <v>5997.5759627382067</v>
      </c>
      <c r="F46" s="20"/>
      <c r="G46" s="23">
        <f t="shared" si="2"/>
        <v>8.2810122470420335</v>
      </c>
      <c r="H46" s="3"/>
      <c r="I46" s="23">
        <f t="shared" si="0"/>
        <v>49.665999999999997</v>
      </c>
      <c r="J46" s="3"/>
    </row>
    <row r="47" spans="1:10" x14ac:dyDescent="0.25">
      <c r="A47" s="25">
        <v>38200</v>
      </c>
      <c r="B47" s="8">
        <f>+'dados primários'!B49</f>
        <v>49594</v>
      </c>
      <c r="C47" s="8"/>
      <c r="D47" s="19">
        <f>+'dados primários'!F49</f>
        <v>7127.7070326810326</v>
      </c>
      <c r="E47" s="20">
        <f t="shared" si="1"/>
        <v>6169.1791432833315</v>
      </c>
      <c r="F47" s="20"/>
      <c r="G47" s="23">
        <f t="shared" si="2"/>
        <v>8.0389949534850622</v>
      </c>
      <c r="H47" s="3"/>
      <c r="I47" s="23">
        <f t="shared" si="0"/>
        <v>49.594000000000001</v>
      </c>
      <c r="J47" s="3"/>
    </row>
    <row r="48" spans="1:10" x14ac:dyDescent="0.25">
      <c r="A48" s="25">
        <v>38231</v>
      </c>
      <c r="B48" s="8">
        <f>+'dados primários'!B50</f>
        <v>49496</v>
      </c>
      <c r="C48" s="8"/>
      <c r="D48" s="19">
        <f>+'dados primários'!F50</f>
        <v>7145.2859867475872</v>
      </c>
      <c r="E48" s="20">
        <f t="shared" si="1"/>
        <v>6263.1880634255285</v>
      </c>
      <c r="F48" s="20"/>
      <c r="G48" s="23">
        <f t="shared" si="2"/>
        <v>7.9026846230335179</v>
      </c>
      <c r="H48" s="3"/>
      <c r="I48" s="23">
        <f t="shared" si="0"/>
        <v>49.496000000000002</v>
      </c>
      <c r="J48" s="3"/>
    </row>
    <row r="49" spans="1:10" x14ac:dyDescent="0.25">
      <c r="A49" s="25">
        <v>38261</v>
      </c>
      <c r="B49" s="8">
        <f>+'dados primários'!B51</f>
        <v>49416</v>
      </c>
      <c r="C49" s="8"/>
      <c r="D49" s="19">
        <f>+'dados primários'!F51</f>
        <v>7368.1429222332799</v>
      </c>
      <c r="E49" s="20">
        <f t="shared" si="1"/>
        <v>6336.189550695176</v>
      </c>
      <c r="F49" s="20"/>
      <c r="G49" s="23">
        <f t="shared" si="2"/>
        <v>7.7990091054927984</v>
      </c>
      <c r="H49" s="3"/>
      <c r="I49" s="23">
        <f t="shared" si="0"/>
        <v>49.415999999999997</v>
      </c>
      <c r="J49" s="3"/>
    </row>
    <row r="50" spans="1:10" x14ac:dyDescent="0.25">
      <c r="A50" s="25">
        <v>38292</v>
      </c>
      <c r="B50" s="8">
        <f>+'dados primários'!B52</f>
        <v>50133</v>
      </c>
      <c r="C50" s="8"/>
      <c r="D50" s="19">
        <f>+'dados primários'!F52</f>
        <v>7691.9900167564101</v>
      </c>
      <c r="E50" s="20">
        <f t="shared" si="1"/>
        <v>6525.6773392741525</v>
      </c>
      <c r="F50" s="20"/>
      <c r="G50" s="23">
        <f t="shared" si="2"/>
        <v>7.6824209033872135</v>
      </c>
      <c r="H50" s="3"/>
      <c r="I50" s="23">
        <f t="shared" si="0"/>
        <v>50.133000000000003</v>
      </c>
      <c r="J50" s="3"/>
    </row>
    <row r="51" spans="1:10" x14ac:dyDescent="0.25">
      <c r="A51" s="25">
        <v>38322</v>
      </c>
      <c r="B51" s="8">
        <f>+'dados primários'!B53</f>
        <v>52935</v>
      </c>
      <c r="C51" s="8"/>
      <c r="D51" s="19">
        <f>+'dados primários'!F53</f>
        <v>7703.7738813804162</v>
      </c>
      <c r="E51" s="20">
        <f t="shared" si="1"/>
        <v>6692.7093043937612</v>
      </c>
      <c r="F51" s="20"/>
      <c r="G51" s="23">
        <f t="shared" si="2"/>
        <v>7.9093529380169239</v>
      </c>
      <c r="H51" s="3"/>
      <c r="I51" s="23">
        <f t="shared" si="0"/>
        <v>52.935000000000002</v>
      </c>
      <c r="J51" s="3"/>
    </row>
    <row r="52" spans="1:10" x14ac:dyDescent="0.25">
      <c r="A52" s="25">
        <v>38353</v>
      </c>
      <c r="B52" s="8">
        <f>+'dados primários'!B54</f>
        <v>54022</v>
      </c>
      <c r="C52" s="8"/>
      <c r="D52" s="19">
        <f>+'dados primários'!F54</f>
        <v>6882.9378952137004</v>
      </c>
      <c r="E52" s="20">
        <f t="shared" si="1"/>
        <v>6810.8159638174338</v>
      </c>
      <c r="F52" s="20"/>
      <c r="G52" s="23">
        <f t="shared" si="2"/>
        <v>7.9317955861665794</v>
      </c>
      <c r="H52" s="3"/>
      <c r="I52" s="23">
        <f t="shared" si="0"/>
        <v>54.021999999999998</v>
      </c>
      <c r="J52" s="3"/>
    </row>
    <row r="53" spans="1:10" x14ac:dyDescent="0.25">
      <c r="A53" s="25">
        <v>38384</v>
      </c>
      <c r="B53" s="8">
        <f>+'dados primários'!B55</f>
        <v>59017</v>
      </c>
      <c r="C53" s="8"/>
      <c r="D53" s="19">
        <f>+'dados primários'!F55</f>
        <v>6694.8949918905591</v>
      </c>
      <c r="E53" s="20">
        <f t="shared" si="1"/>
        <v>6960.0670087438621</v>
      </c>
      <c r="F53" s="20"/>
      <c r="G53" s="23">
        <f t="shared" si="2"/>
        <v>8.4793723861936297</v>
      </c>
      <c r="H53" s="3"/>
      <c r="I53" s="23">
        <f t="shared" si="0"/>
        <v>59.017000000000003</v>
      </c>
      <c r="J53" s="3"/>
    </row>
    <row r="54" spans="1:10" x14ac:dyDescent="0.25">
      <c r="A54" s="25">
        <v>38412</v>
      </c>
      <c r="B54" s="8">
        <f>+'dados primários'!B56</f>
        <v>61960</v>
      </c>
      <c r="C54" s="8"/>
      <c r="D54" s="19">
        <f>+'dados primários'!F56</f>
        <v>7726.9171083836691</v>
      </c>
      <c r="E54" s="20">
        <f t="shared" si="1"/>
        <v>7038.5521922644957</v>
      </c>
      <c r="F54" s="20"/>
      <c r="G54" s="23">
        <f t="shared" si="2"/>
        <v>8.802946729313911</v>
      </c>
      <c r="H54" s="3"/>
      <c r="I54" s="23">
        <f t="shared" si="0"/>
        <v>61.96</v>
      </c>
      <c r="J54" s="3"/>
    </row>
    <row r="55" spans="1:10" x14ac:dyDescent="0.25">
      <c r="A55" s="25">
        <v>38443</v>
      </c>
      <c r="B55" s="8">
        <f>+'dados primários'!B57</f>
        <v>61591</v>
      </c>
      <c r="C55" s="8"/>
      <c r="D55" s="19">
        <f>+'dados primários'!F57</f>
        <v>7050.8457746541872</v>
      </c>
      <c r="E55" s="20">
        <f t="shared" si="1"/>
        <v>7121.4199219719512</v>
      </c>
      <c r="F55" s="20"/>
      <c r="G55" s="23">
        <f t="shared" si="2"/>
        <v>8.6486965626014083</v>
      </c>
      <c r="H55" s="3"/>
      <c r="I55" s="23">
        <f t="shared" si="0"/>
        <v>61.591000000000001</v>
      </c>
      <c r="J55" s="3"/>
    </row>
    <row r="56" spans="1:10" x14ac:dyDescent="0.25">
      <c r="A56" s="25">
        <v>38473</v>
      </c>
      <c r="B56" s="8">
        <f>+'dados primários'!B58</f>
        <v>60709</v>
      </c>
      <c r="C56" s="8"/>
      <c r="D56" s="19">
        <f>+'dados primários'!F58</f>
        <v>8438.8006030022043</v>
      </c>
      <c r="E56" s="20">
        <f t="shared" si="1"/>
        <v>7319.8827274430841</v>
      </c>
      <c r="F56" s="20"/>
      <c r="G56" s="23">
        <f t="shared" si="2"/>
        <v>8.2937121072165496</v>
      </c>
      <c r="H56" s="3"/>
      <c r="I56" s="23">
        <f t="shared" si="0"/>
        <v>60.709000000000003</v>
      </c>
      <c r="J56" s="3"/>
    </row>
    <row r="57" spans="1:10" x14ac:dyDescent="0.25">
      <c r="A57" s="25">
        <v>38504</v>
      </c>
      <c r="B57" s="8">
        <f>+'dados primários'!B59</f>
        <v>59885</v>
      </c>
      <c r="C57" s="8"/>
      <c r="D57" s="19">
        <f>+'dados primários'!F59</f>
        <v>8371.3965145674683</v>
      </c>
      <c r="E57" s="20">
        <f t="shared" si="1"/>
        <v>7429.7853593381251</v>
      </c>
      <c r="F57" s="20"/>
      <c r="G57" s="23">
        <f t="shared" si="2"/>
        <v>8.0601251723555567</v>
      </c>
      <c r="H57" s="3"/>
      <c r="I57" s="23">
        <f t="shared" si="0"/>
        <v>59.884999999999998</v>
      </c>
      <c r="J57" s="3"/>
    </row>
    <row r="58" spans="1:10" x14ac:dyDescent="0.25">
      <c r="A58" s="25">
        <v>38534</v>
      </c>
      <c r="B58" s="8">
        <f>+'dados primários'!B60</f>
        <v>54688</v>
      </c>
      <c r="C58" s="8"/>
      <c r="D58" s="19">
        <f>+'dados primários'!F60</f>
        <v>8036.4989351089716</v>
      </c>
      <c r="E58" s="20">
        <f t="shared" si="1"/>
        <v>7519.9326385516251</v>
      </c>
      <c r="F58" s="20"/>
      <c r="G58" s="23">
        <f t="shared" si="2"/>
        <v>7.272405569118658</v>
      </c>
      <c r="H58" s="3"/>
      <c r="I58" s="23">
        <f t="shared" si="0"/>
        <v>54.688000000000002</v>
      </c>
      <c r="J58" s="3"/>
    </row>
    <row r="59" spans="1:10" x14ac:dyDescent="0.25">
      <c r="A59" s="25">
        <v>38565</v>
      </c>
      <c r="B59" s="8">
        <f>+'dados primários'!B61</f>
        <v>55076</v>
      </c>
      <c r="C59" s="8"/>
      <c r="D59" s="19">
        <f>+'dados primários'!F61</f>
        <v>9868.7378667383455</v>
      </c>
      <c r="E59" s="20">
        <f t="shared" si="1"/>
        <v>7748.3518747230673</v>
      </c>
      <c r="F59" s="20"/>
      <c r="G59" s="23">
        <f t="shared" si="2"/>
        <v>7.1080922614873456</v>
      </c>
      <c r="H59" s="3"/>
      <c r="I59" s="23">
        <f t="shared" si="0"/>
        <v>55.076000000000001</v>
      </c>
      <c r="J59" s="3"/>
    </row>
    <row r="60" spans="1:10" x14ac:dyDescent="0.25">
      <c r="A60" s="25">
        <v>38596</v>
      </c>
      <c r="B60" s="8">
        <f>+'dados primários'!B62</f>
        <v>57008</v>
      </c>
      <c r="C60" s="8"/>
      <c r="D60" s="19">
        <f>+'dados primários'!F62</f>
        <v>8299.0040721704881</v>
      </c>
      <c r="E60" s="20">
        <f t="shared" si="1"/>
        <v>7844.4950485083091</v>
      </c>
      <c r="F60" s="20"/>
      <c r="G60" s="23">
        <f t="shared" si="2"/>
        <v>7.2672619011775028</v>
      </c>
      <c r="H60" s="3"/>
      <c r="I60" s="23">
        <f t="shared" si="0"/>
        <v>57.008000000000003</v>
      </c>
      <c r="J60" s="3"/>
    </row>
    <row r="61" spans="1:10" x14ac:dyDescent="0.25">
      <c r="A61" s="25">
        <v>38626</v>
      </c>
      <c r="B61" s="8">
        <f>+'dados primários'!B63</f>
        <v>60245</v>
      </c>
      <c r="C61" s="8"/>
      <c r="D61" s="19">
        <f>+'dados primários'!F63</f>
        <v>8261.9538856803829</v>
      </c>
      <c r="E61" s="20">
        <f t="shared" si="1"/>
        <v>7918.9792954622326</v>
      </c>
      <c r="F61" s="20"/>
      <c r="G61" s="23">
        <f t="shared" si="2"/>
        <v>7.6076723719333179</v>
      </c>
      <c r="H61" s="3"/>
      <c r="I61" s="23">
        <f t="shared" si="0"/>
        <v>60.244999999999997</v>
      </c>
      <c r="J61" s="3"/>
    </row>
    <row r="62" spans="1:10" x14ac:dyDescent="0.25">
      <c r="A62" s="25">
        <v>38657</v>
      </c>
      <c r="B62" s="8">
        <f>+'dados primários'!B64</f>
        <v>64277</v>
      </c>
      <c r="C62" s="8"/>
      <c r="D62" s="19">
        <f>+'dados primários'!F64</f>
        <v>9053.5535804181527</v>
      </c>
      <c r="E62" s="20">
        <f t="shared" si="1"/>
        <v>8032.4429257673792</v>
      </c>
      <c r="F62" s="20"/>
      <c r="G62" s="23">
        <f t="shared" si="2"/>
        <v>8.0021732608650069</v>
      </c>
      <c r="H62" s="3"/>
      <c r="I62" s="23">
        <f t="shared" si="0"/>
        <v>64.277000000000001</v>
      </c>
      <c r="J62" s="3"/>
    </row>
    <row r="63" spans="1:10" x14ac:dyDescent="0.25">
      <c r="A63" s="25">
        <v>38687</v>
      </c>
      <c r="B63" s="8">
        <f>+'dados primários'!B65</f>
        <v>53799</v>
      </c>
      <c r="C63" s="8"/>
      <c r="D63" s="19">
        <f>+'dados primários'!F65</f>
        <v>9319.5027289114751</v>
      </c>
      <c r="E63" s="20">
        <f t="shared" si="1"/>
        <v>8167.0869963949672</v>
      </c>
      <c r="F63" s="20"/>
      <c r="G63" s="23">
        <f t="shared" si="2"/>
        <v>6.5872936119998977</v>
      </c>
      <c r="H63" s="3"/>
      <c r="I63" s="23">
        <f t="shared" si="0"/>
        <v>53.798999999999999</v>
      </c>
      <c r="J63" s="3"/>
    </row>
    <row r="64" spans="1:10" x14ac:dyDescent="0.25">
      <c r="A64" s="25">
        <v>38718</v>
      </c>
      <c r="B64" s="8">
        <f>+'dados primários'!B66</f>
        <v>56924</v>
      </c>
      <c r="C64" s="8"/>
      <c r="D64" s="19">
        <f>+'dados primários'!F66</f>
        <v>8561.936562725672</v>
      </c>
      <c r="E64" s="20">
        <f t="shared" si="1"/>
        <v>8307.0035520209658</v>
      </c>
      <c r="F64" s="20"/>
      <c r="G64" s="23">
        <f t="shared" si="2"/>
        <v>6.852531077364385</v>
      </c>
      <c r="H64" s="3"/>
      <c r="I64" s="23">
        <f t="shared" si="0"/>
        <v>56.923999999999999</v>
      </c>
      <c r="J64" s="3"/>
    </row>
    <row r="65" spans="1:10" x14ac:dyDescent="0.25">
      <c r="A65" s="25">
        <v>38749</v>
      </c>
      <c r="B65" s="8">
        <f>+'dados primários'!B67</f>
        <v>57415</v>
      </c>
      <c r="C65" s="8"/>
      <c r="D65" s="19">
        <f>+'dados primários'!F67</f>
        <v>7987.1550462001296</v>
      </c>
      <c r="E65" s="20">
        <f t="shared" si="1"/>
        <v>8414.6918898800959</v>
      </c>
      <c r="F65" s="20"/>
      <c r="G65" s="23">
        <f t="shared" si="2"/>
        <v>6.8231850614815714</v>
      </c>
      <c r="H65" s="3"/>
      <c r="I65" s="23">
        <f t="shared" si="0"/>
        <v>57.414999999999999</v>
      </c>
      <c r="J65" s="3"/>
    </row>
    <row r="66" spans="1:10" x14ac:dyDescent="0.25">
      <c r="A66" s="25">
        <v>38777</v>
      </c>
      <c r="B66" s="8">
        <f>+'dados primários'!B68</f>
        <v>59824</v>
      </c>
      <c r="C66" s="8"/>
      <c r="D66" s="19">
        <f>+'dados primários'!F68</f>
        <v>10093.328887679629</v>
      </c>
      <c r="E66" s="20">
        <f t="shared" si="1"/>
        <v>8611.8928714880931</v>
      </c>
      <c r="F66" s="20"/>
      <c r="G66" s="23">
        <f t="shared" si="2"/>
        <v>6.9466725716088362</v>
      </c>
      <c r="H66" s="3"/>
      <c r="I66" s="23">
        <f t="shared" si="0"/>
        <v>59.823999999999998</v>
      </c>
      <c r="J66" s="3"/>
    </row>
    <row r="67" spans="1:10" x14ac:dyDescent="0.25">
      <c r="A67" s="25">
        <v>38808</v>
      </c>
      <c r="B67" s="8">
        <f>+'dados primários'!B69</f>
        <v>56552</v>
      </c>
      <c r="C67" s="8"/>
      <c r="D67" s="19">
        <f>+'dados primários'!F69</f>
        <v>8777.7267101617763</v>
      </c>
      <c r="E67" s="20">
        <f t="shared" si="1"/>
        <v>8755.7996161137253</v>
      </c>
      <c r="F67" s="20"/>
      <c r="G67" s="23">
        <f t="shared" si="2"/>
        <v>6.4588047327995719</v>
      </c>
      <c r="H67" s="3"/>
      <c r="I67" s="23">
        <f t="shared" si="0"/>
        <v>56.552</v>
      </c>
      <c r="J67" s="3"/>
    </row>
    <row r="68" spans="1:10" x14ac:dyDescent="0.25">
      <c r="A68" s="25">
        <v>38838</v>
      </c>
      <c r="B68" s="8">
        <f>+'dados primários'!B70</f>
        <v>63381</v>
      </c>
      <c r="C68" s="8"/>
      <c r="D68" s="19">
        <f>+'dados primários'!F70</f>
        <v>9729.5872518413071</v>
      </c>
      <c r="E68" s="20">
        <f t="shared" si="1"/>
        <v>8863.3651701836498</v>
      </c>
      <c r="F68" s="20"/>
      <c r="G68" s="23">
        <f t="shared" si="2"/>
        <v>7.1508957132008515</v>
      </c>
      <c r="H68" s="3"/>
      <c r="I68" s="23">
        <f t="shared" si="0"/>
        <v>63.381</v>
      </c>
      <c r="J68" s="3"/>
    </row>
    <row r="69" spans="1:10" x14ac:dyDescent="0.25">
      <c r="A69" s="25">
        <v>38869</v>
      </c>
      <c r="B69" s="8">
        <f>+'dados primários'!B71</f>
        <v>62670</v>
      </c>
      <c r="C69" s="8"/>
      <c r="D69" s="19">
        <f>+'dados primários'!F71</f>
        <v>9757.9543622020574</v>
      </c>
      <c r="E69" s="20">
        <f t="shared" si="1"/>
        <v>8978.9116574865329</v>
      </c>
      <c r="F69" s="20"/>
      <c r="G69" s="23">
        <f t="shared" si="2"/>
        <v>6.9796877829560042</v>
      </c>
      <c r="H69" s="3"/>
      <c r="I69" s="23">
        <f t="shared" ref="I69:I132" si="3">+B69/1000</f>
        <v>62.67</v>
      </c>
      <c r="J69" s="3"/>
    </row>
    <row r="70" spans="1:10" x14ac:dyDescent="0.25">
      <c r="A70" s="25">
        <v>38899</v>
      </c>
      <c r="B70" s="8">
        <f>+'dados primários'!B72</f>
        <v>66819</v>
      </c>
      <c r="C70" s="8"/>
      <c r="D70" s="19">
        <f>+'dados primários'!F72</f>
        <v>10551.960039616879</v>
      </c>
      <c r="E70" s="20">
        <f t="shared" si="1"/>
        <v>9188.5334161955252</v>
      </c>
      <c r="F70" s="20"/>
      <c r="G70" s="23">
        <f t="shared" si="2"/>
        <v>7.2719983672504434</v>
      </c>
      <c r="H70" s="3"/>
      <c r="I70" s="23">
        <f t="shared" si="3"/>
        <v>66.819000000000003</v>
      </c>
      <c r="J70" s="3"/>
    </row>
    <row r="71" spans="1:10" x14ac:dyDescent="0.25">
      <c r="A71" s="25">
        <v>38930</v>
      </c>
      <c r="B71" s="8">
        <f>+'dados primários'!B73</f>
        <v>71478</v>
      </c>
      <c r="C71" s="8"/>
      <c r="D71" s="19">
        <f>+'dados primários'!F73</f>
        <v>11806.764019355916</v>
      </c>
      <c r="E71" s="20">
        <f t="shared" si="1"/>
        <v>9350.0355955803225</v>
      </c>
      <c r="F71" s="20"/>
      <c r="G71" s="23">
        <f t="shared" si="2"/>
        <v>7.6446767789618901</v>
      </c>
      <c r="H71" s="3"/>
      <c r="I71" s="23">
        <f t="shared" si="3"/>
        <v>71.477999999999994</v>
      </c>
      <c r="J71" s="3"/>
    </row>
    <row r="72" spans="1:10" x14ac:dyDescent="0.25">
      <c r="A72" s="25">
        <v>38961</v>
      </c>
      <c r="B72" s="8">
        <f>+'dados primários'!B74</f>
        <v>73393</v>
      </c>
      <c r="C72" s="8"/>
      <c r="D72" s="19">
        <f>+'dados primários'!F74</f>
        <v>10575.184347473087</v>
      </c>
      <c r="E72" s="20">
        <f t="shared" si="1"/>
        <v>9539.7172851888718</v>
      </c>
      <c r="F72" s="20"/>
      <c r="G72" s="23">
        <f t="shared" si="2"/>
        <v>7.6934145746591618</v>
      </c>
      <c r="H72" s="3"/>
      <c r="I72" s="23">
        <f t="shared" si="3"/>
        <v>73.393000000000001</v>
      </c>
      <c r="J72" s="3"/>
    </row>
    <row r="73" spans="1:10" x14ac:dyDescent="0.25">
      <c r="A73" s="25">
        <v>38991</v>
      </c>
      <c r="B73" s="8">
        <f>+'dados primários'!B75</f>
        <v>78171</v>
      </c>
      <c r="C73" s="8"/>
      <c r="D73" s="19">
        <f>+'dados primários'!F75</f>
        <v>11380.376581479612</v>
      </c>
      <c r="E73" s="20">
        <f t="shared" si="1"/>
        <v>9799.5858431721408</v>
      </c>
      <c r="F73" s="20"/>
      <c r="G73" s="23">
        <f t="shared" si="2"/>
        <v>7.9769697669892476</v>
      </c>
      <c r="H73" s="3"/>
      <c r="I73" s="23">
        <f t="shared" si="3"/>
        <v>78.171000000000006</v>
      </c>
      <c r="J73" s="3"/>
    </row>
    <row r="74" spans="1:10" x14ac:dyDescent="0.25">
      <c r="A74" s="25">
        <v>39022</v>
      </c>
      <c r="B74" s="8">
        <f>+'dados primários'!B76</f>
        <v>83114</v>
      </c>
      <c r="C74" s="8"/>
      <c r="D74" s="19">
        <f>+'dados primários'!F76</f>
        <v>11193.359436146602</v>
      </c>
      <c r="E74" s="20">
        <f t="shared" si="1"/>
        <v>9977.902997816178</v>
      </c>
      <c r="F74" s="20"/>
      <c r="G74" s="23">
        <f t="shared" si="2"/>
        <v>8.3298063749658429</v>
      </c>
      <c r="H74" s="3"/>
      <c r="I74" s="23">
        <f t="shared" si="3"/>
        <v>83.114000000000004</v>
      </c>
      <c r="J74" s="3"/>
    </row>
    <row r="75" spans="1:10" x14ac:dyDescent="0.25">
      <c r="A75" s="25">
        <v>39052</v>
      </c>
      <c r="B75" s="8">
        <f>+'dados primários'!B77</f>
        <v>85839</v>
      </c>
      <c r="C75" s="8"/>
      <c r="D75" s="19">
        <f>+'dados primários'!F77</f>
        <v>10063.239238812992</v>
      </c>
      <c r="E75" s="20">
        <f t="shared" si="1"/>
        <v>10039.881040307971</v>
      </c>
      <c r="F75" s="20"/>
      <c r="G75" s="23">
        <f t="shared" si="2"/>
        <v>8.5498024981944312</v>
      </c>
      <c r="H75" s="3"/>
      <c r="I75" s="23">
        <f t="shared" si="3"/>
        <v>85.838999999999999</v>
      </c>
      <c r="J75" s="3"/>
    </row>
    <row r="76" spans="1:10" x14ac:dyDescent="0.25">
      <c r="A76" s="25">
        <v>39083</v>
      </c>
      <c r="B76" s="8">
        <f>+'dados primários'!B78</f>
        <v>91086</v>
      </c>
      <c r="C76" s="8"/>
      <c r="D76" s="19">
        <f>+'dados primários'!F78</f>
        <v>11339.227833046181</v>
      </c>
      <c r="E76" s="20">
        <f t="shared" si="1"/>
        <v>10271.321979501347</v>
      </c>
      <c r="F76" s="20"/>
      <c r="G76" s="23">
        <f t="shared" si="2"/>
        <v>8.8679918886567766</v>
      </c>
      <c r="H76" s="3"/>
      <c r="I76" s="23">
        <f t="shared" si="3"/>
        <v>91.085999999999999</v>
      </c>
      <c r="J76" s="3"/>
    </row>
    <row r="77" spans="1:10" x14ac:dyDescent="0.25">
      <c r="A77" s="25">
        <v>39114</v>
      </c>
      <c r="B77" s="8">
        <f>+'dados primários'!B79</f>
        <v>101070</v>
      </c>
      <c r="C77" s="8"/>
      <c r="D77" s="19">
        <f>+'dados primários'!F79</f>
        <v>9880.8335796489991</v>
      </c>
      <c r="E77" s="20">
        <f t="shared" si="1"/>
        <v>10429.12852395542</v>
      </c>
      <c r="F77" s="20"/>
      <c r="G77" s="23">
        <f t="shared" si="2"/>
        <v>9.6911261346377131</v>
      </c>
      <c r="H77" s="3"/>
      <c r="I77" s="23">
        <f t="shared" si="3"/>
        <v>101.07</v>
      </c>
      <c r="J77" s="3"/>
    </row>
    <row r="78" spans="1:10" x14ac:dyDescent="0.25">
      <c r="A78" s="25">
        <v>39142</v>
      </c>
      <c r="B78" s="8">
        <f>+'dados primários'!B80</f>
        <v>109531</v>
      </c>
      <c r="C78" s="8"/>
      <c r="D78" s="19">
        <f>+'dados primários'!F80</f>
        <v>12622.436678534974</v>
      </c>
      <c r="E78" s="20">
        <f t="shared" si="1"/>
        <v>10639.8875065267</v>
      </c>
      <c r="F78" s="20"/>
      <c r="G78" s="23">
        <f t="shared" si="2"/>
        <v>10.294375756586872</v>
      </c>
      <c r="H78" s="3"/>
      <c r="I78" s="23">
        <f t="shared" si="3"/>
        <v>109.53100000000001</v>
      </c>
      <c r="J78" s="3"/>
    </row>
    <row r="79" spans="1:10" x14ac:dyDescent="0.25">
      <c r="A79" s="25">
        <v>39173</v>
      </c>
      <c r="B79" s="8">
        <f>+'dados primários'!B81</f>
        <v>121830</v>
      </c>
      <c r="C79" s="8"/>
      <c r="D79" s="19">
        <f>+'dados primários'!F81</f>
        <v>10885.875653738356</v>
      </c>
      <c r="E79" s="20">
        <f t="shared" si="1"/>
        <v>10815.566585158082</v>
      </c>
      <c r="F79" s="20"/>
      <c r="G79" s="23">
        <f t="shared" si="2"/>
        <v>11.264319722943052</v>
      </c>
      <c r="H79" s="3"/>
      <c r="I79" s="23">
        <f t="shared" si="3"/>
        <v>121.83</v>
      </c>
      <c r="J79" s="3"/>
    </row>
    <row r="80" spans="1:10" x14ac:dyDescent="0.25">
      <c r="A80" s="25">
        <v>39203</v>
      </c>
      <c r="B80" s="8">
        <f>+'dados primários'!B82</f>
        <v>136419</v>
      </c>
      <c r="C80" s="8"/>
      <c r="D80" s="19">
        <f>+'dados primários'!F82</f>
        <v>12839.236575348472</v>
      </c>
      <c r="E80" s="20">
        <f t="shared" ref="E80:E143" si="4">SUM(D69:D80)/12</f>
        <v>11074.704028783677</v>
      </c>
      <c r="F80" s="20"/>
      <c r="G80" s="23">
        <f t="shared" ref="G80:G143" si="5">+B80/E80</f>
        <v>12.318071855052795</v>
      </c>
      <c r="H80" s="3"/>
      <c r="I80" s="23">
        <f t="shared" si="3"/>
        <v>136.41900000000001</v>
      </c>
      <c r="J80" s="3"/>
    </row>
    <row r="81" spans="1:10" x14ac:dyDescent="0.25">
      <c r="A81" s="25">
        <v>39234</v>
      </c>
      <c r="B81" s="8">
        <f>+'dados primários'!B83</f>
        <v>147101</v>
      </c>
      <c r="C81" s="8"/>
      <c r="D81" s="19">
        <f>+'dados primários'!F83</f>
        <v>12258.224998818801</v>
      </c>
      <c r="E81" s="20">
        <f t="shared" si="4"/>
        <v>11283.059915168407</v>
      </c>
      <c r="F81" s="20"/>
      <c r="G81" s="23">
        <f t="shared" si="5"/>
        <v>13.037332169285429</v>
      </c>
      <c r="H81" s="3"/>
      <c r="I81" s="23">
        <f t="shared" si="3"/>
        <v>147.101</v>
      </c>
      <c r="J81" s="3"/>
    </row>
    <row r="82" spans="1:10" x14ac:dyDescent="0.25">
      <c r="A82" s="25">
        <v>39264</v>
      </c>
      <c r="B82" s="8">
        <f>+'dados primários'!B84</f>
        <v>155910</v>
      </c>
      <c r="C82" s="8"/>
      <c r="D82" s="19">
        <f>+'dados primários'!F84</f>
        <v>14099.970226632955</v>
      </c>
      <c r="E82" s="20">
        <f t="shared" si="4"/>
        <v>11578.727430753081</v>
      </c>
      <c r="F82" s="20"/>
      <c r="G82" s="23">
        <f t="shared" si="5"/>
        <v>13.465210311964276</v>
      </c>
      <c r="H82" s="3"/>
      <c r="I82" s="23">
        <f t="shared" si="3"/>
        <v>155.91</v>
      </c>
      <c r="J82" s="3"/>
    </row>
    <row r="83" spans="1:10" x14ac:dyDescent="0.25">
      <c r="A83" s="25">
        <v>39295</v>
      </c>
      <c r="B83" s="8">
        <f>+'dados primários'!B85</f>
        <v>161097</v>
      </c>
      <c r="C83" s="8"/>
      <c r="D83" s="19">
        <f>+'dados primários'!F85</f>
        <v>14720.640775229083</v>
      </c>
      <c r="E83" s="20">
        <f t="shared" si="4"/>
        <v>11821.550493742508</v>
      </c>
      <c r="F83" s="20"/>
      <c r="G83" s="23">
        <f t="shared" si="5"/>
        <v>13.627400236988654</v>
      </c>
      <c r="H83" s="3"/>
      <c r="I83" s="23">
        <f t="shared" si="3"/>
        <v>161.09700000000001</v>
      </c>
      <c r="J83" s="3"/>
    </row>
    <row r="84" spans="1:10" x14ac:dyDescent="0.25">
      <c r="A84" s="25">
        <v>39326</v>
      </c>
      <c r="B84" s="8">
        <f>+'dados primários'!B86</f>
        <v>162962</v>
      </c>
      <c r="C84" s="8"/>
      <c r="D84" s="19">
        <f>+'dados primários'!F86</f>
        <v>13690.587143390865</v>
      </c>
      <c r="E84" s="20">
        <f t="shared" si="4"/>
        <v>12081.167393402326</v>
      </c>
      <c r="F84" s="20"/>
      <c r="G84" s="23">
        <f t="shared" si="5"/>
        <v>13.488928237928029</v>
      </c>
      <c r="H84" s="3"/>
      <c r="I84" s="23">
        <f t="shared" si="3"/>
        <v>162.96199999999999</v>
      </c>
      <c r="J84" s="3"/>
    </row>
    <row r="85" spans="1:10" x14ac:dyDescent="0.25">
      <c r="A85" s="25">
        <v>39356</v>
      </c>
      <c r="B85" s="8">
        <f>+'dados primários'!B87</f>
        <v>167867</v>
      </c>
      <c r="C85" s="8"/>
      <c r="D85" s="19">
        <f>+'dados primários'!F87</f>
        <v>15991.460130170355</v>
      </c>
      <c r="E85" s="20">
        <f t="shared" si="4"/>
        <v>12465.42435579322</v>
      </c>
      <c r="F85" s="20"/>
      <c r="G85" s="23">
        <f t="shared" si="5"/>
        <v>13.466609335444321</v>
      </c>
      <c r="H85" s="3"/>
      <c r="I85" s="23">
        <f t="shared" si="3"/>
        <v>167.86699999999999</v>
      </c>
      <c r="J85" s="3"/>
    </row>
    <row r="86" spans="1:10" x14ac:dyDescent="0.25">
      <c r="A86" s="25">
        <v>39387</v>
      </c>
      <c r="B86" s="8">
        <f>+'dados primários'!B88</f>
        <v>177060</v>
      </c>
      <c r="C86" s="8"/>
      <c r="D86" s="19">
        <f>+'dados primários'!F88</f>
        <v>15438.516975091221</v>
      </c>
      <c r="E86" s="20">
        <f t="shared" si="4"/>
        <v>12819.187484038606</v>
      </c>
      <c r="F86" s="20"/>
      <c r="G86" s="23">
        <f t="shared" si="5"/>
        <v>13.812107843844275</v>
      </c>
      <c r="H86" s="3"/>
      <c r="I86" s="23">
        <f t="shared" si="3"/>
        <v>177.06</v>
      </c>
      <c r="J86" s="3"/>
    </row>
    <row r="87" spans="1:10" x14ac:dyDescent="0.25">
      <c r="A87" s="25">
        <v>39417</v>
      </c>
      <c r="B87" s="8">
        <f>+'dados primários'!B89</f>
        <v>180334</v>
      </c>
      <c r="C87" s="8"/>
      <c r="D87" s="19">
        <f>+'dados primários'!F89</f>
        <v>14257.139864501225</v>
      </c>
      <c r="E87" s="20">
        <f t="shared" si="4"/>
        <v>13168.679202845959</v>
      </c>
      <c r="F87" s="20"/>
      <c r="G87" s="23">
        <f t="shared" si="5"/>
        <v>13.694160000573708</v>
      </c>
      <c r="H87" s="3"/>
      <c r="I87" s="23">
        <f t="shared" si="3"/>
        <v>180.334</v>
      </c>
      <c r="J87" s="3"/>
    </row>
    <row r="88" spans="1:10" x14ac:dyDescent="0.25">
      <c r="A88" s="25">
        <v>39448</v>
      </c>
      <c r="B88" s="8">
        <f>+'dados primários'!B90</f>
        <v>187507</v>
      </c>
      <c r="C88" s="8"/>
      <c r="D88" s="19">
        <f>+'dados primários'!F90</f>
        <v>16109.524025859704</v>
      </c>
      <c r="E88" s="20">
        <f t="shared" si="4"/>
        <v>13566.203885580419</v>
      </c>
      <c r="F88" s="20"/>
      <c r="G88" s="23">
        <f t="shared" si="5"/>
        <v>13.821626269328155</v>
      </c>
      <c r="H88" s="3"/>
      <c r="I88" s="23">
        <f t="shared" si="3"/>
        <v>187.50700000000001</v>
      </c>
      <c r="J88" s="3"/>
    </row>
    <row r="89" spans="1:10" x14ac:dyDescent="0.25">
      <c r="A89" s="25">
        <v>39479</v>
      </c>
      <c r="B89" s="8">
        <f>+'dados primários'!B91</f>
        <v>192902</v>
      </c>
      <c r="C89" s="8"/>
      <c r="D89" s="19">
        <f>+'dados primários'!F91</f>
        <v>15312.30518951068</v>
      </c>
      <c r="E89" s="20">
        <f t="shared" si="4"/>
        <v>14018.826519735559</v>
      </c>
      <c r="F89" s="20"/>
      <c r="G89" s="23">
        <f t="shared" si="5"/>
        <v>13.760210223618543</v>
      </c>
      <c r="H89" s="3"/>
      <c r="I89" s="23">
        <f t="shared" si="3"/>
        <v>192.90199999999999</v>
      </c>
      <c r="J89" s="3"/>
    </row>
    <row r="90" spans="1:10" x14ac:dyDescent="0.25">
      <c r="A90" s="25">
        <v>39508</v>
      </c>
      <c r="B90" s="8">
        <f>+'dados primários'!B92</f>
        <v>195232</v>
      </c>
      <c r="C90" s="8"/>
      <c r="D90" s="19">
        <f>+'dados primários'!F92</f>
        <v>15181.118907836775</v>
      </c>
      <c r="E90" s="20">
        <f t="shared" si="4"/>
        <v>14232.050038844041</v>
      </c>
      <c r="F90" s="20"/>
      <c r="G90" s="23">
        <f t="shared" si="5"/>
        <v>13.717770768592462</v>
      </c>
      <c r="H90" s="3"/>
      <c r="I90" s="23">
        <f t="shared" si="3"/>
        <v>195.232</v>
      </c>
      <c r="J90" s="3"/>
    </row>
    <row r="91" spans="1:10" x14ac:dyDescent="0.25">
      <c r="A91" s="25">
        <v>39539</v>
      </c>
      <c r="B91" s="8">
        <f>+'dados primários'!B93</f>
        <v>195767</v>
      </c>
      <c r="C91" s="8"/>
      <c r="D91" s="19">
        <f>+'dados primários'!F93</f>
        <v>15808.026614534465</v>
      </c>
      <c r="E91" s="20">
        <f t="shared" si="4"/>
        <v>14642.229285577048</v>
      </c>
      <c r="F91" s="20"/>
      <c r="G91" s="23">
        <f t="shared" si="5"/>
        <v>13.370026939329195</v>
      </c>
      <c r="H91" s="3"/>
      <c r="I91" s="23">
        <f t="shared" si="3"/>
        <v>195.767</v>
      </c>
      <c r="J91" s="3"/>
    </row>
    <row r="92" spans="1:10" x14ac:dyDescent="0.25">
      <c r="A92" s="25">
        <v>39569</v>
      </c>
      <c r="B92" s="8">
        <f>+'dados primários'!B94</f>
        <v>197906</v>
      </c>
      <c r="C92" s="8"/>
      <c r="D92" s="19">
        <f>+'dados primários'!F94</f>
        <v>19258.117759647423</v>
      </c>
      <c r="E92" s="20">
        <f t="shared" si="4"/>
        <v>15177.136050935294</v>
      </c>
      <c r="F92" s="20"/>
      <c r="G92" s="23">
        <f t="shared" si="5"/>
        <v>13.039746058532828</v>
      </c>
      <c r="H92" s="3"/>
      <c r="I92" s="23">
        <f t="shared" si="3"/>
        <v>197.90600000000001</v>
      </c>
      <c r="J92" s="3"/>
    </row>
    <row r="93" spans="1:10" x14ac:dyDescent="0.25">
      <c r="A93" s="25">
        <v>39600</v>
      </c>
      <c r="B93" s="8">
        <f>+'dados primários'!B95</f>
        <v>200827</v>
      </c>
      <c r="C93" s="8"/>
      <c r="D93" s="19">
        <f>+'dados primários'!F95</f>
        <v>20195.232395502098</v>
      </c>
      <c r="E93" s="20">
        <f t="shared" si="4"/>
        <v>15838.553333992239</v>
      </c>
      <c r="F93" s="20"/>
      <c r="G93" s="23">
        <f t="shared" si="5"/>
        <v>12.679630251898763</v>
      </c>
      <c r="H93" s="3"/>
      <c r="I93" s="23">
        <f t="shared" si="3"/>
        <v>200.827</v>
      </c>
      <c r="J93" s="3"/>
    </row>
    <row r="94" spans="1:10" x14ac:dyDescent="0.25">
      <c r="A94" s="25">
        <v>39630</v>
      </c>
      <c r="B94" s="8">
        <f>+'dados primários'!B96</f>
        <v>203562</v>
      </c>
      <c r="C94" s="8"/>
      <c r="D94" s="19">
        <f>+'dados primários'!F96</f>
        <v>21654.273268836863</v>
      </c>
      <c r="E94" s="20">
        <f t="shared" si="4"/>
        <v>16468.07858750923</v>
      </c>
      <c r="F94" s="20"/>
      <c r="G94" s="23">
        <f t="shared" si="5"/>
        <v>12.36100489309047</v>
      </c>
      <c r="H94" s="3"/>
      <c r="I94" s="23">
        <f t="shared" si="3"/>
        <v>203.56200000000001</v>
      </c>
      <c r="J94" s="3"/>
    </row>
    <row r="95" spans="1:10" x14ac:dyDescent="0.25">
      <c r="A95" s="25">
        <v>39661</v>
      </c>
      <c r="B95" s="8">
        <f>+'dados primários'!B97</f>
        <v>205116</v>
      </c>
      <c r="C95" s="8"/>
      <c r="D95" s="19">
        <f>+'dados primários'!F97</f>
        <v>21487.955346850697</v>
      </c>
      <c r="E95" s="20">
        <f t="shared" si="4"/>
        <v>17032.021468477698</v>
      </c>
      <c r="F95" s="20"/>
      <c r="G95" s="23">
        <f t="shared" si="5"/>
        <v>12.042962744006747</v>
      </c>
      <c r="H95" s="3"/>
      <c r="I95" s="23">
        <f t="shared" si="3"/>
        <v>205.11600000000001</v>
      </c>
      <c r="J95" s="3"/>
    </row>
    <row r="96" spans="1:10" x14ac:dyDescent="0.25">
      <c r="A96" s="25">
        <v>39692</v>
      </c>
      <c r="B96" s="8">
        <f>+'dados primários'!B98</f>
        <v>206494</v>
      </c>
      <c r="C96" s="8"/>
      <c r="D96" s="19">
        <f>+'dados primários'!F98</f>
        <v>21773.594330985754</v>
      </c>
      <c r="E96" s="20">
        <f t="shared" si="4"/>
        <v>17705.605400777273</v>
      </c>
      <c r="F96" s="20"/>
      <c r="G96" s="23">
        <f t="shared" si="5"/>
        <v>11.662634252028171</v>
      </c>
      <c r="H96" s="3"/>
      <c r="I96" s="23">
        <f t="shared" si="3"/>
        <v>206.494</v>
      </c>
      <c r="J96" s="3"/>
    </row>
    <row r="97" spans="1:10" x14ac:dyDescent="0.25">
      <c r="A97" s="25">
        <v>39722</v>
      </c>
      <c r="B97" s="8">
        <f>+'dados primários'!B99</f>
        <v>197229</v>
      </c>
      <c r="C97" s="8"/>
      <c r="D97" s="19">
        <f>+'dados primários'!F99</f>
        <v>20940.608703964972</v>
      </c>
      <c r="E97" s="20">
        <f t="shared" si="4"/>
        <v>18118.034448593491</v>
      </c>
      <c r="F97" s="20"/>
      <c r="G97" s="23">
        <f t="shared" si="5"/>
        <v>10.885783475001118</v>
      </c>
      <c r="H97" s="3"/>
      <c r="I97" s="23">
        <f t="shared" si="3"/>
        <v>197.22900000000001</v>
      </c>
      <c r="J97" s="3"/>
    </row>
    <row r="98" spans="1:10" x14ac:dyDescent="0.25">
      <c r="A98" s="25">
        <v>39753</v>
      </c>
      <c r="B98" s="8">
        <f>+'dados primários'!B100</f>
        <v>194668</v>
      </c>
      <c r="C98" s="8"/>
      <c r="D98" s="19">
        <f>+'dados primários'!F100</f>
        <v>16385.618895067462</v>
      </c>
      <c r="E98" s="20">
        <f t="shared" si="4"/>
        <v>18196.959608591507</v>
      </c>
      <c r="F98" s="20"/>
      <c r="G98" s="23">
        <f t="shared" si="5"/>
        <v>10.697831076576634</v>
      </c>
      <c r="H98" s="3"/>
      <c r="I98" s="23">
        <f t="shared" si="3"/>
        <v>194.66800000000001</v>
      </c>
      <c r="J98" s="3"/>
    </row>
    <row r="99" spans="1:10" x14ac:dyDescent="0.25">
      <c r="A99" s="25">
        <v>39783</v>
      </c>
      <c r="B99" s="8">
        <f>+'dados primários'!B101</f>
        <v>193783</v>
      </c>
      <c r="C99" s="8"/>
      <c r="D99" s="19">
        <f>+'dados primários'!F101</f>
        <v>16215.278477024329</v>
      </c>
      <c r="E99" s="20">
        <f t="shared" si="4"/>
        <v>18360.137826301769</v>
      </c>
      <c r="F99" s="20"/>
      <c r="G99" s="23">
        <f t="shared" si="5"/>
        <v>10.55455039789498</v>
      </c>
      <c r="H99" s="3"/>
      <c r="I99" s="23">
        <f t="shared" si="3"/>
        <v>193.78299999999999</v>
      </c>
      <c r="J99" s="3"/>
    </row>
    <row r="100" spans="1:10" x14ac:dyDescent="0.25">
      <c r="A100" s="25">
        <v>39814</v>
      </c>
      <c r="B100" s="8">
        <f>+'dados primários'!B102</f>
        <v>188102</v>
      </c>
      <c r="C100" s="8"/>
      <c r="D100" s="19">
        <f>+'dados primários'!F102</f>
        <v>13480.778679530002</v>
      </c>
      <c r="E100" s="20">
        <f t="shared" si="4"/>
        <v>18141.075714107625</v>
      </c>
      <c r="F100" s="20"/>
      <c r="G100" s="23">
        <f t="shared" si="5"/>
        <v>10.368844878020118</v>
      </c>
      <c r="H100" s="3"/>
      <c r="I100" s="23">
        <f t="shared" si="3"/>
        <v>188.102</v>
      </c>
      <c r="J100" s="3"/>
    </row>
    <row r="101" spans="1:10" x14ac:dyDescent="0.25">
      <c r="A101" s="25">
        <v>39845</v>
      </c>
      <c r="B101" s="8">
        <f>+'dados primários'!B103</f>
        <v>186880</v>
      </c>
      <c r="C101" s="8"/>
      <c r="D101" s="19">
        <f>+'dados primários'!F103</f>
        <v>10745.54108028</v>
      </c>
      <c r="E101" s="20">
        <f t="shared" si="4"/>
        <v>17760.512038338402</v>
      </c>
      <c r="F101" s="20"/>
      <c r="G101" s="23">
        <f t="shared" si="5"/>
        <v>10.522219156553309</v>
      </c>
      <c r="H101" s="3"/>
      <c r="I101" s="23">
        <f t="shared" si="3"/>
        <v>186.88</v>
      </c>
      <c r="J101" s="3"/>
    </row>
    <row r="102" spans="1:10" x14ac:dyDescent="0.25">
      <c r="A102" s="25">
        <v>39873</v>
      </c>
      <c r="B102" s="8">
        <f>+'dados primários'!B104</f>
        <v>190388</v>
      </c>
      <c r="C102" s="8"/>
      <c r="D102" s="19">
        <f>+'dados primários'!F104</f>
        <v>13552.308107180002</v>
      </c>
      <c r="E102" s="20">
        <f t="shared" si="4"/>
        <v>17624.777804950336</v>
      </c>
      <c r="F102" s="20"/>
      <c r="G102" s="23">
        <f t="shared" si="5"/>
        <v>10.802292210828611</v>
      </c>
      <c r="H102" s="3"/>
      <c r="I102" s="23">
        <f t="shared" si="3"/>
        <v>190.38800000000001</v>
      </c>
      <c r="J102" s="3"/>
    </row>
    <row r="103" spans="1:10" x14ac:dyDescent="0.25">
      <c r="A103" s="25">
        <v>39904</v>
      </c>
      <c r="B103" s="8">
        <f>+'dados primários'!B105</f>
        <v>190546</v>
      </c>
      <c r="C103" s="8"/>
      <c r="D103" s="19">
        <f>+'dados primários'!F105</f>
        <v>12174.796730010001</v>
      </c>
      <c r="E103" s="20">
        <f t="shared" si="4"/>
        <v>17322.008647906634</v>
      </c>
      <c r="F103" s="20"/>
      <c r="G103" s="23">
        <f t="shared" si="5"/>
        <v>11.00022542841921</v>
      </c>
      <c r="H103" s="3"/>
      <c r="I103" s="23">
        <f t="shared" si="3"/>
        <v>190.54599999999999</v>
      </c>
      <c r="J103" s="3"/>
    </row>
    <row r="104" spans="1:10" x14ac:dyDescent="0.25">
      <c r="A104" s="25">
        <v>39934</v>
      </c>
      <c r="B104" s="8">
        <f>+'dados primários'!B106</f>
        <v>195264</v>
      </c>
      <c r="C104" s="8"/>
      <c r="D104" s="19">
        <f>+'dados primários'!F106</f>
        <v>12951.928391319998</v>
      </c>
      <c r="E104" s="20">
        <f t="shared" si="4"/>
        <v>16796.492867212681</v>
      </c>
      <c r="F104" s="20"/>
      <c r="G104" s="23">
        <f t="shared" si="5"/>
        <v>11.625284012781139</v>
      </c>
      <c r="H104" s="3"/>
      <c r="I104" s="23">
        <f t="shared" si="3"/>
        <v>195.26400000000001</v>
      </c>
      <c r="J104" s="3"/>
    </row>
    <row r="105" spans="1:10" x14ac:dyDescent="0.25">
      <c r="A105" s="25">
        <v>39965</v>
      </c>
      <c r="B105" s="8">
        <f>+'dados primários'!B107</f>
        <v>201467</v>
      </c>
      <c r="C105" s="8"/>
      <c r="D105" s="19">
        <f>+'dados primários'!F107</f>
        <v>13880.897114290001</v>
      </c>
      <c r="E105" s="20">
        <f t="shared" si="4"/>
        <v>16270.298260445008</v>
      </c>
      <c r="F105" s="20"/>
      <c r="G105" s="23">
        <f t="shared" si="5"/>
        <v>12.382501953869509</v>
      </c>
      <c r="H105" s="3"/>
      <c r="I105" s="23">
        <f t="shared" si="3"/>
        <v>201.46700000000001</v>
      </c>
      <c r="J105" s="3"/>
    </row>
    <row r="106" spans="1:10" x14ac:dyDescent="0.25">
      <c r="A106" s="25">
        <v>39995</v>
      </c>
      <c r="B106" s="8">
        <f>+'dados primários'!B108</f>
        <v>207363</v>
      </c>
      <c r="C106" s="8"/>
      <c r="D106" s="19">
        <f>+'dados primários'!F108</f>
        <v>15394.161862140001</v>
      </c>
      <c r="E106" s="20">
        <f t="shared" si="4"/>
        <v>15748.622309886936</v>
      </c>
      <c r="F106" s="20"/>
      <c r="G106" s="23">
        <f t="shared" si="5"/>
        <v>13.167056515782853</v>
      </c>
      <c r="H106" s="3"/>
      <c r="I106" s="23">
        <f t="shared" si="3"/>
        <v>207.363</v>
      </c>
      <c r="J106" s="3"/>
    </row>
    <row r="107" spans="1:10" x14ac:dyDescent="0.25">
      <c r="A107" s="25">
        <v>40026</v>
      </c>
      <c r="B107" s="8">
        <f>+'dados primários'!B109</f>
        <v>215744</v>
      </c>
      <c r="C107" s="8"/>
      <c r="D107" s="19">
        <f>+'dados primários'!F109</f>
        <v>14601.416038570002</v>
      </c>
      <c r="E107" s="20">
        <f t="shared" si="4"/>
        <v>15174.744034196876</v>
      </c>
      <c r="F107" s="20"/>
      <c r="G107" s="23">
        <f t="shared" si="5"/>
        <v>14.217307357133175</v>
      </c>
      <c r="H107" s="3"/>
      <c r="I107" s="23">
        <f t="shared" si="3"/>
        <v>215.744</v>
      </c>
      <c r="J107" s="3"/>
    </row>
    <row r="108" spans="1:10" x14ac:dyDescent="0.25">
      <c r="A108" s="25">
        <v>40057</v>
      </c>
      <c r="B108" s="8">
        <f>+'dados primários'!B110</f>
        <v>221629</v>
      </c>
      <c r="C108" s="8"/>
      <c r="D108" s="19">
        <f>+'dados primários'!F110</f>
        <v>16834.533332319999</v>
      </c>
      <c r="E108" s="20">
        <f t="shared" si="4"/>
        <v>14763.155617641396</v>
      </c>
      <c r="F108" s="20"/>
      <c r="G108" s="23">
        <f t="shared" si="5"/>
        <v>15.012305345827418</v>
      </c>
      <c r="H108" s="3"/>
      <c r="I108" s="23">
        <f t="shared" si="3"/>
        <v>221.62899999999999</v>
      </c>
      <c r="J108" s="3"/>
    </row>
    <row r="109" spans="1:10" x14ac:dyDescent="0.25">
      <c r="A109" s="25">
        <v>40087</v>
      </c>
      <c r="B109" s="8">
        <f>+'dados primários'!B111</f>
        <v>231123</v>
      </c>
      <c r="C109" s="8"/>
      <c r="D109" s="19">
        <f>+'dados primários'!F111</f>
        <v>17325.049130239997</v>
      </c>
      <c r="E109" s="20">
        <f t="shared" si="4"/>
        <v>14461.858986497647</v>
      </c>
      <c r="F109" s="20"/>
      <c r="G109" s="23">
        <f t="shared" si="5"/>
        <v>15.98155535991525</v>
      </c>
      <c r="H109" s="3"/>
      <c r="I109" s="23">
        <f t="shared" si="3"/>
        <v>231.12299999999999</v>
      </c>
      <c r="J109" s="3"/>
    </row>
    <row r="110" spans="1:10" x14ac:dyDescent="0.25">
      <c r="A110" s="25">
        <v>40118</v>
      </c>
      <c r="B110" s="8">
        <f>+'dados primários'!B112</f>
        <v>236660</v>
      </c>
      <c r="C110" s="8"/>
      <c r="D110" s="19">
        <f>+'dados primários'!F112</f>
        <v>16084.9340976</v>
      </c>
      <c r="E110" s="20">
        <f t="shared" si="4"/>
        <v>14436.801920042026</v>
      </c>
      <c r="F110" s="20"/>
      <c r="G110" s="23">
        <f t="shared" si="5"/>
        <v>16.392827255699515</v>
      </c>
      <c r="H110" s="3"/>
      <c r="I110" s="23">
        <f t="shared" si="3"/>
        <v>236.66</v>
      </c>
      <c r="J110" s="3"/>
    </row>
    <row r="111" spans="1:10" x14ac:dyDescent="0.25">
      <c r="A111" s="25">
        <v>40148</v>
      </c>
      <c r="B111" s="8">
        <f>+'dados primários'!B113</f>
        <v>238520</v>
      </c>
      <c r="C111" s="8"/>
      <c r="D111" s="19">
        <f>+'dados primários'!F113</f>
        <v>17285.873196889999</v>
      </c>
      <c r="E111" s="20">
        <f t="shared" si="4"/>
        <v>14526.018146697499</v>
      </c>
      <c r="F111" s="20"/>
      <c r="G111" s="23">
        <f t="shared" si="5"/>
        <v>16.420191520566679</v>
      </c>
      <c r="H111" s="3"/>
      <c r="I111" s="23">
        <f t="shared" si="3"/>
        <v>238.52</v>
      </c>
      <c r="J111" s="3"/>
    </row>
    <row r="112" spans="1:10" x14ac:dyDescent="0.25">
      <c r="A112" s="25">
        <v>40179</v>
      </c>
      <c r="B112" s="8">
        <f>+'dados primários'!B114</f>
        <v>240484</v>
      </c>
      <c r="C112" s="8"/>
      <c r="D112" s="19">
        <f>+'dados primários'!F114</f>
        <v>15621.843922259999</v>
      </c>
      <c r="E112" s="20">
        <f t="shared" si="4"/>
        <v>14704.440250258334</v>
      </c>
      <c r="F112" s="20"/>
      <c r="G112" s="23">
        <f t="shared" si="5"/>
        <v>16.354515772592912</v>
      </c>
      <c r="H112" s="3"/>
      <c r="I112" s="23">
        <f t="shared" si="3"/>
        <v>240.48400000000001</v>
      </c>
      <c r="J112" s="3"/>
    </row>
    <row r="113" spans="1:10" x14ac:dyDescent="0.25">
      <c r="A113" s="25">
        <v>40210</v>
      </c>
      <c r="B113" s="8">
        <f>+'dados primários'!B115</f>
        <v>241082</v>
      </c>
      <c r="C113" s="8"/>
      <c r="D113" s="19">
        <f>+'dados primários'!F115</f>
        <v>15850.402482090001</v>
      </c>
      <c r="E113" s="20">
        <f t="shared" si="4"/>
        <v>15129.845367075832</v>
      </c>
      <c r="F113" s="20"/>
      <c r="G113" s="23">
        <f t="shared" si="5"/>
        <v>15.934201186525033</v>
      </c>
      <c r="H113" s="3"/>
      <c r="I113" s="23">
        <f t="shared" si="3"/>
        <v>241.08199999999999</v>
      </c>
      <c r="J113" s="3"/>
    </row>
    <row r="114" spans="1:10" x14ac:dyDescent="0.25">
      <c r="A114" s="25">
        <v>40238</v>
      </c>
      <c r="B114" s="8">
        <f>+'dados primários'!B116</f>
        <v>243762</v>
      </c>
      <c r="C114" s="8"/>
      <c r="D114" s="19">
        <f>+'dados primários'!F116</f>
        <v>20427.7057374</v>
      </c>
      <c r="E114" s="20">
        <f t="shared" si="4"/>
        <v>15702.795169594165</v>
      </c>
      <c r="F114" s="20"/>
      <c r="G114" s="23">
        <f t="shared" si="5"/>
        <v>15.523478295889914</v>
      </c>
      <c r="H114" s="3"/>
      <c r="I114" s="23">
        <f t="shared" si="3"/>
        <v>243.762</v>
      </c>
      <c r="J114" s="3"/>
    </row>
    <row r="115" spans="1:10" x14ac:dyDescent="0.25">
      <c r="A115" s="25">
        <v>40269</v>
      </c>
      <c r="B115" s="8">
        <f>+'dados primários'!B117</f>
        <v>247292</v>
      </c>
      <c r="C115" s="8"/>
      <c r="D115" s="19">
        <f>+'dados primários'!F117</f>
        <v>18466.338320120001</v>
      </c>
      <c r="E115" s="20">
        <f t="shared" si="4"/>
        <v>16227.09030210333</v>
      </c>
      <c r="F115" s="20"/>
      <c r="G115" s="23">
        <f t="shared" si="5"/>
        <v>15.239454233390591</v>
      </c>
      <c r="H115" s="3"/>
      <c r="I115" s="23">
        <f t="shared" si="3"/>
        <v>247.292</v>
      </c>
      <c r="J115" s="3"/>
    </row>
    <row r="116" spans="1:10" x14ac:dyDescent="0.25">
      <c r="A116" s="25">
        <v>40299</v>
      </c>
      <c r="B116" s="8">
        <f>+'dados primários'!B118</f>
        <v>249846</v>
      </c>
      <c r="C116" s="8"/>
      <c r="D116" s="19">
        <f>+'dados primários'!F118</f>
        <v>19112.069752769999</v>
      </c>
      <c r="E116" s="20">
        <f t="shared" si="4"/>
        <v>16740.435415557502</v>
      </c>
      <c r="F116" s="20"/>
      <c r="G116" s="23">
        <f t="shared" si="5"/>
        <v>14.924701406978276</v>
      </c>
      <c r="H116" s="3"/>
      <c r="I116" s="23">
        <f t="shared" si="3"/>
        <v>249.846</v>
      </c>
      <c r="J116" s="3"/>
    </row>
    <row r="117" spans="1:10" x14ac:dyDescent="0.25">
      <c r="A117" s="25">
        <v>40330</v>
      </c>
      <c r="B117" s="8">
        <f>+'dados primários'!B119</f>
        <v>253114</v>
      </c>
      <c r="C117" s="8"/>
      <c r="D117" s="19">
        <f>+'dados primários'!F119</f>
        <v>19918.843218870003</v>
      </c>
      <c r="E117" s="20">
        <f t="shared" si="4"/>
        <v>17243.597590939167</v>
      </c>
      <c r="F117" s="20"/>
      <c r="G117" s="23">
        <f t="shared" si="5"/>
        <v>14.67872343141442</v>
      </c>
      <c r="H117" s="3"/>
      <c r="I117" s="23">
        <f t="shared" si="3"/>
        <v>253.114</v>
      </c>
      <c r="J117" s="3"/>
    </row>
    <row r="118" spans="1:10" x14ac:dyDescent="0.25">
      <c r="A118" s="25">
        <v>40360</v>
      </c>
      <c r="B118" s="8">
        <f>+'dados primários'!B120</f>
        <v>257299</v>
      </c>
      <c r="C118" s="8"/>
      <c r="D118" s="19">
        <f>+'dados primários'!F120</f>
        <v>21666.375109770001</v>
      </c>
      <c r="E118" s="20">
        <f t="shared" si="4"/>
        <v>17766.282028241665</v>
      </c>
      <c r="F118" s="20"/>
      <c r="G118" s="23">
        <f t="shared" si="5"/>
        <v>14.482433611657855</v>
      </c>
      <c r="H118" s="3"/>
      <c r="I118" s="23">
        <f t="shared" si="3"/>
        <v>257.29899999999998</v>
      </c>
      <c r="J118" s="3"/>
    </row>
    <row r="119" spans="1:10" x14ac:dyDescent="0.25">
      <c r="A119" s="25">
        <v>40391</v>
      </c>
      <c r="B119" s="8">
        <f>+'dados primários'!B121</f>
        <v>261320</v>
      </c>
      <c r="C119" s="8"/>
      <c r="D119" s="19">
        <f>+'dados primários'!F121</f>
        <v>21952.895248770001</v>
      </c>
      <c r="E119" s="20">
        <f t="shared" si="4"/>
        <v>18378.905295758334</v>
      </c>
      <c r="F119" s="20"/>
      <c r="G119" s="23">
        <f t="shared" si="5"/>
        <v>14.218474702098282</v>
      </c>
      <c r="H119" s="3"/>
      <c r="I119" s="23">
        <f t="shared" si="3"/>
        <v>261.32</v>
      </c>
      <c r="J119" s="3"/>
    </row>
    <row r="120" spans="1:10" x14ac:dyDescent="0.25">
      <c r="A120" s="25">
        <v>40422</v>
      </c>
      <c r="B120" s="8">
        <f>+'dados primários'!B122</f>
        <v>275206</v>
      </c>
      <c r="C120" s="8"/>
      <c r="D120" s="19">
        <f>+'dados primários'!F122</f>
        <v>23309.523784039997</v>
      </c>
      <c r="E120" s="20">
        <f t="shared" si="4"/>
        <v>18918.487833401668</v>
      </c>
      <c r="F120" s="20"/>
      <c r="G120" s="23">
        <f t="shared" si="5"/>
        <v>14.546934322843082</v>
      </c>
      <c r="H120" s="3"/>
      <c r="I120" s="23">
        <f t="shared" si="3"/>
        <v>275.20600000000002</v>
      </c>
      <c r="J120" s="3"/>
    </row>
    <row r="121" spans="1:10" x14ac:dyDescent="0.25">
      <c r="A121" s="25">
        <v>40452</v>
      </c>
      <c r="B121" s="8">
        <f>+'dados primários'!B123</f>
        <v>284930</v>
      </c>
      <c r="C121" s="8"/>
      <c r="D121" s="19">
        <f>+'dados primários'!F123</f>
        <v>22149.409214309999</v>
      </c>
      <c r="E121" s="20">
        <f t="shared" si="4"/>
        <v>19320.517840407501</v>
      </c>
      <c r="F121" s="20"/>
      <c r="G121" s="23">
        <f t="shared" si="5"/>
        <v>14.747534323541213</v>
      </c>
      <c r="H121" s="3"/>
      <c r="I121" s="23">
        <f t="shared" si="3"/>
        <v>284.93</v>
      </c>
      <c r="J121" s="3"/>
    </row>
    <row r="122" spans="1:10" x14ac:dyDescent="0.25">
      <c r="A122" s="25">
        <v>40483</v>
      </c>
      <c r="B122" s="8">
        <f>+'dados primários'!B124</f>
        <v>285461</v>
      </c>
      <c r="C122" s="8"/>
      <c r="D122" s="19">
        <f>+'dados primários'!F124</f>
        <v>22788.189984139994</v>
      </c>
      <c r="E122" s="20">
        <f t="shared" si="4"/>
        <v>19879.12249761917</v>
      </c>
      <c r="F122" s="20"/>
      <c r="G122" s="23">
        <f t="shared" si="5"/>
        <v>14.359839074093353</v>
      </c>
      <c r="H122" s="3"/>
      <c r="I122" s="23">
        <f t="shared" si="3"/>
        <v>285.46100000000001</v>
      </c>
      <c r="J122" s="3"/>
    </row>
    <row r="123" spans="1:10" x14ac:dyDescent="0.25">
      <c r="A123" s="25">
        <v>40513</v>
      </c>
      <c r="B123" s="8">
        <f>+'dados primários'!B125</f>
        <v>288575</v>
      </c>
      <c r="C123" s="8"/>
      <c r="D123" s="19">
        <f>+'dados primários'!F125</f>
        <v>22397.29338504</v>
      </c>
      <c r="E123" s="20">
        <f t="shared" si="4"/>
        <v>20305.074179964999</v>
      </c>
      <c r="F123" s="20"/>
      <c r="G123" s="23">
        <f t="shared" si="5"/>
        <v>14.211964824277112</v>
      </c>
      <c r="H123" s="3"/>
      <c r="I123" s="23">
        <f t="shared" si="3"/>
        <v>288.57499999999999</v>
      </c>
      <c r="J123" s="3"/>
    </row>
    <row r="124" spans="1:10" x14ac:dyDescent="0.25">
      <c r="A124" s="25">
        <v>40544</v>
      </c>
      <c r="B124" s="8">
        <f>+'dados primários'!B126</f>
        <v>297696</v>
      </c>
      <c r="C124" s="8"/>
      <c r="D124" s="19">
        <f>+'dados primários'!F126</f>
        <v>20478.878812800001</v>
      </c>
      <c r="E124" s="20">
        <f t="shared" si="4"/>
        <v>20709.827087509999</v>
      </c>
      <c r="F124" s="20"/>
      <c r="G124" s="23">
        <f t="shared" si="5"/>
        <v>14.374625087021565</v>
      </c>
      <c r="H124" s="3"/>
      <c r="I124" s="23">
        <f t="shared" si="3"/>
        <v>297.69600000000003</v>
      </c>
      <c r="J124" s="3"/>
    </row>
    <row r="125" spans="1:10" x14ac:dyDescent="0.25">
      <c r="A125" s="25">
        <v>40575</v>
      </c>
      <c r="B125" s="8">
        <f>+'dados primários'!B127</f>
        <v>307516</v>
      </c>
      <c r="C125" s="8"/>
      <c r="D125" s="19">
        <f>+'dados primários'!F127</f>
        <v>20681.576682940002</v>
      </c>
      <c r="E125" s="20">
        <f t="shared" si="4"/>
        <v>21112.424937580832</v>
      </c>
      <c r="F125" s="20"/>
      <c r="G125" s="23">
        <f t="shared" si="5"/>
        <v>14.565640891994889</v>
      </c>
      <c r="H125" s="3"/>
      <c r="I125" s="23">
        <f t="shared" si="3"/>
        <v>307.51600000000002</v>
      </c>
      <c r="J125" s="3"/>
    </row>
    <row r="126" spans="1:10" x14ac:dyDescent="0.25">
      <c r="A126" s="25">
        <v>40603</v>
      </c>
      <c r="B126" s="8">
        <f>+'dados primários'!B128</f>
        <v>317146</v>
      </c>
      <c r="C126" s="8"/>
      <c r="D126" s="19">
        <f>+'dados primários'!F128</f>
        <v>23730.922279180002</v>
      </c>
      <c r="E126" s="20">
        <f t="shared" si="4"/>
        <v>21387.692982729164</v>
      </c>
      <c r="F126" s="20"/>
      <c r="G126" s="23">
        <f t="shared" si="5"/>
        <v>14.828434289574824</v>
      </c>
      <c r="H126" s="3"/>
      <c r="I126" s="23">
        <f t="shared" si="3"/>
        <v>317.14600000000002</v>
      </c>
      <c r="J126" s="3"/>
    </row>
    <row r="127" spans="1:10" x14ac:dyDescent="0.25">
      <c r="A127" s="25">
        <v>40634</v>
      </c>
      <c r="B127" s="8">
        <f>+'dados primários'!B129</f>
        <v>328062</v>
      </c>
      <c r="C127" s="8"/>
      <c r="D127" s="19">
        <f>+'dados primários'!F129</f>
        <v>24383.931370229999</v>
      </c>
      <c r="E127" s="20">
        <f t="shared" si="4"/>
        <v>21880.825736905001</v>
      </c>
      <c r="F127" s="20"/>
      <c r="G127" s="23">
        <f t="shared" si="5"/>
        <v>14.993127039382186</v>
      </c>
      <c r="H127" s="3"/>
      <c r="I127" s="23">
        <f t="shared" si="3"/>
        <v>328.06200000000001</v>
      </c>
      <c r="J127" s="3"/>
    </row>
    <row r="128" spans="1:10" x14ac:dyDescent="0.25">
      <c r="A128" s="25">
        <v>40664</v>
      </c>
      <c r="B128" s="8">
        <f>+'dados primários'!B130</f>
        <v>333017</v>
      </c>
      <c r="C128" s="8"/>
      <c r="D128" s="19">
        <f>+'dados primários'!F130</f>
        <v>26303.505831499999</v>
      </c>
      <c r="E128" s="20">
        <f t="shared" si="4"/>
        <v>22480.112076799167</v>
      </c>
      <c r="F128" s="20"/>
      <c r="G128" s="23">
        <f t="shared" si="5"/>
        <v>14.813849631278915</v>
      </c>
      <c r="H128" s="3"/>
      <c r="I128" s="23">
        <f t="shared" si="3"/>
        <v>333.017</v>
      </c>
      <c r="J128" s="3"/>
    </row>
    <row r="129" spans="1:10" x14ac:dyDescent="0.25">
      <c r="A129" s="25">
        <v>40695</v>
      </c>
      <c r="B129" s="8">
        <f>+'dados primários'!B131</f>
        <v>335775</v>
      </c>
      <c r="C129" s="8"/>
      <c r="D129" s="19">
        <f>+'dados primários'!F131</f>
        <v>25837.646475490001</v>
      </c>
      <c r="E129" s="20">
        <f t="shared" si="4"/>
        <v>22973.345681517501</v>
      </c>
      <c r="F129" s="20"/>
      <c r="G129" s="23">
        <f t="shared" si="5"/>
        <v>14.615851110887059</v>
      </c>
      <c r="H129" s="3"/>
      <c r="I129" s="23">
        <f t="shared" si="3"/>
        <v>335.77499999999998</v>
      </c>
      <c r="J129" s="3"/>
    </row>
    <row r="130" spans="1:10" x14ac:dyDescent="0.25">
      <c r="A130" s="25">
        <v>40725</v>
      </c>
      <c r="B130" s="8">
        <f>+'dados primários'!B132</f>
        <v>346144</v>
      </c>
      <c r="C130" s="8"/>
      <c r="D130" s="19">
        <f>+'dados primários'!F132</f>
        <v>25836.204233110002</v>
      </c>
      <c r="E130" s="20">
        <f t="shared" si="4"/>
        <v>23320.831441795832</v>
      </c>
      <c r="F130" s="20"/>
      <c r="G130" s="23">
        <f t="shared" si="5"/>
        <v>14.842695504399435</v>
      </c>
      <c r="H130" s="3"/>
      <c r="I130" s="23">
        <f t="shared" si="3"/>
        <v>346.14400000000001</v>
      </c>
      <c r="J130" s="3"/>
    </row>
    <row r="131" spans="1:10" x14ac:dyDescent="0.25">
      <c r="A131" s="25">
        <v>40756</v>
      </c>
      <c r="B131" s="8">
        <f>+'dados primários'!B133</f>
        <v>353397</v>
      </c>
      <c r="C131" s="8"/>
      <c r="D131" s="19">
        <f>+'dados primários'!F133</f>
        <v>28975.883245520003</v>
      </c>
      <c r="E131" s="20">
        <f t="shared" si="4"/>
        <v>23906.080441525002</v>
      </c>
      <c r="F131" s="20"/>
      <c r="G131" s="23">
        <f t="shared" si="5"/>
        <v>14.782724456416842</v>
      </c>
      <c r="H131" s="3"/>
      <c r="I131" s="23">
        <f t="shared" si="3"/>
        <v>353.39699999999999</v>
      </c>
      <c r="J131" s="3"/>
    </row>
    <row r="132" spans="1:10" x14ac:dyDescent="0.25">
      <c r="A132" s="25">
        <v>40787</v>
      </c>
      <c r="B132" s="8">
        <f>+'dados primários'!B134</f>
        <v>349708</v>
      </c>
      <c r="C132" s="8"/>
      <c r="D132" s="19">
        <f>+'dados primários'!F134</f>
        <v>26535.808494280001</v>
      </c>
      <c r="E132" s="20">
        <f t="shared" si="4"/>
        <v>24174.937500711665</v>
      </c>
      <c r="F132" s="20"/>
      <c r="G132" s="23">
        <f t="shared" si="5"/>
        <v>14.465725091934788</v>
      </c>
      <c r="H132" s="3"/>
      <c r="I132" s="23">
        <f t="shared" si="3"/>
        <v>349.70800000000003</v>
      </c>
      <c r="J132" s="3"/>
    </row>
    <row r="133" spans="1:10" x14ac:dyDescent="0.25">
      <c r="A133" s="25">
        <v>40817</v>
      </c>
      <c r="B133" s="8">
        <f>+'dados primários'!B135</f>
        <v>352928</v>
      </c>
      <c r="C133" s="8"/>
      <c r="D133" s="19">
        <f>+'dados primários'!F135</f>
        <v>26183.059748020001</v>
      </c>
      <c r="E133" s="20">
        <f t="shared" si="4"/>
        <v>24511.075045187503</v>
      </c>
      <c r="F133" s="20"/>
      <c r="G133" s="23">
        <f t="shared" si="5"/>
        <v>14.398715656059883</v>
      </c>
      <c r="H133" s="3"/>
      <c r="I133" s="23">
        <f t="shared" ref="I133:I196" si="6">+B133/1000</f>
        <v>352.928</v>
      </c>
      <c r="J133" s="3"/>
    </row>
    <row r="134" spans="1:10" x14ac:dyDescent="0.25">
      <c r="A134" s="25">
        <v>40848</v>
      </c>
      <c r="B134" s="8">
        <f>+'dados primários'!B136</f>
        <v>352073</v>
      </c>
      <c r="C134" s="8"/>
      <c r="D134" s="19">
        <f>+'dados primários'!F136</f>
        <v>27127.040952859996</v>
      </c>
      <c r="E134" s="20">
        <f t="shared" si="4"/>
        <v>24872.6459592475</v>
      </c>
      <c r="F134" s="20"/>
      <c r="G134" s="23">
        <f t="shared" si="5"/>
        <v>14.155028000513205</v>
      </c>
      <c r="H134" s="3"/>
      <c r="I134" s="23">
        <f t="shared" si="6"/>
        <v>352.07299999999998</v>
      </c>
      <c r="J134" s="3"/>
    </row>
    <row r="135" spans="1:10" x14ac:dyDescent="0.25">
      <c r="A135" s="25">
        <v>40878</v>
      </c>
      <c r="B135" s="8">
        <f>+'dados primários'!B137</f>
        <v>352012</v>
      </c>
      <c r="C135" s="8"/>
      <c r="D135" s="19">
        <f>+'dados primários'!F137</f>
        <v>25954.85255331</v>
      </c>
      <c r="E135" s="20">
        <f t="shared" si="4"/>
        <v>25169.109223269999</v>
      </c>
      <c r="F135" s="20"/>
      <c r="G135" s="23">
        <f t="shared" si="5"/>
        <v>13.985874385834391</v>
      </c>
      <c r="H135" s="3"/>
      <c r="I135" s="23">
        <f t="shared" si="6"/>
        <v>352.012</v>
      </c>
      <c r="J135" s="3"/>
    </row>
    <row r="136" spans="1:10" x14ac:dyDescent="0.25">
      <c r="A136" s="25">
        <v>40909</v>
      </c>
      <c r="B136" s="8">
        <f>+'dados primários'!B138</f>
        <v>355075</v>
      </c>
      <c r="C136" s="8"/>
      <c r="D136" s="19">
        <f>+'dados primários'!F138</f>
        <v>24111.796999239999</v>
      </c>
      <c r="E136" s="20">
        <f t="shared" si="4"/>
        <v>25471.852405473339</v>
      </c>
      <c r="F136" s="20"/>
      <c r="G136" s="23">
        <f t="shared" si="5"/>
        <v>13.939897041948242</v>
      </c>
      <c r="H136" s="3"/>
      <c r="I136" s="23">
        <f t="shared" si="6"/>
        <v>355.07499999999999</v>
      </c>
      <c r="J136" s="3"/>
    </row>
    <row r="137" spans="1:10" x14ac:dyDescent="0.25">
      <c r="A137" s="25">
        <v>40940</v>
      </c>
      <c r="B137" s="8">
        <f>+'dados primários'!B139</f>
        <v>356330</v>
      </c>
      <c r="C137" s="8"/>
      <c r="D137" s="19">
        <f>+'dados primários'!F139</f>
        <v>22135.521438350002</v>
      </c>
      <c r="E137" s="20">
        <f t="shared" si="4"/>
        <v>25593.014468424168</v>
      </c>
      <c r="F137" s="20"/>
      <c r="G137" s="23">
        <f t="shared" si="5"/>
        <v>13.922939809987151</v>
      </c>
      <c r="H137" s="3"/>
      <c r="I137" s="23">
        <f t="shared" si="6"/>
        <v>356.33</v>
      </c>
      <c r="J137" s="3"/>
    </row>
    <row r="138" spans="1:10" x14ac:dyDescent="0.25">
      <c r="A138" s="25">
        <v>40969</v>
      </c>
      <c r="B138" s="8">
        <f>+'dados primários'!B140</f>
        <v>365216</v>
      </c>
      <c r="C138" s="8"/>
      <c r="D138" s="19">
        <f>+'dados primários'!F140</f>
        <v>25745.143095619998</v>
      </c>
      <c r="E138" s="20">
        <f t="shared" si="4"/>
        <v>25760.866203127498</v>
      </c>
      <c r="F138" s="20"/>
      <c r="G138" s="23">
        <f t="shared" si="5"/>
        <v>14.177163031717503</v>
      </c>
      <c r="H138" s="3"/>
      <c r="I138" s="23">
        <f t="shared" si="6"/>
        <v>365.21600000000001</v>
      </c>
      <c r="J138" s="3"/>
    </row>
    <row r="139" spans="1:10" x14ac:dyDescent="0.25">
      <c r="A139" s="25">
        <v>41000</v>
      </c>
      <c r="B139" s="8">
        <f>+'dados primários'!B141</f>
        <v>374272</v>
      </c>
      <c r="C139" s="8"/>
      <c r="D139" s="19">
        <f>+'dados primários'!F141</f>
        <v>25268.09462702</v>
      </c>
      <c r="E139" s="20">
        <f t="shared" si="4"/>
        <v>25834.546474526665</v>
      </c>
      <c r="F139" s="20"/>
      <c r="G139" s="23">
        <f t="shared" si="5"/>
        <v>14.487268060580782</v>
      </c>
      <c r="H139" s="3"/>
      <c r="I139" s="23">
        <f t="shared" si="6"/>
        <v>374.27199999999999</v>
      </c>
      <c r="J139" s="3"/>
    </row>
    <row r="140" spans="1:10" x14ac:dyDescent="0.25">
      <c r="A140" s="25">
        <v>41030</v>
      </c>
      <c r="B140" s="8">
        <f>+'dados primários'!B142</f>
        <v>372409</v>
      </c>
      <c r="C140" s="8"/>
      <c r="D140" s="19">
        <f>+'dados primários'!F142</f>
        <v>27355.15838407</v>
      </c>
      <c r="E140" s="20">
        <f t="shared" si="4"/>
        <v>25922.184187240829</v>
      </c>
      <c r="F140" s="20"/>
      <c r="G140" s="23">
        <f t="shared" si="5"/>
        <v>14.366420565104372</v>
      </c>
      <c r="H140" s="3"/>
      <c r="I140" s="23">
        <f t="shared" si="6"/>
        <v>372.40899999999999</v>
      </c>
      <c r="J140" s="3"/>
    </row>
    <row r="141" spans="1:10" x14ac:dyDescent="0.25">
      <c r="A141" s="25">
        <v>41061</v>
      </c>
      <c r="B141" s="8">
        <f>+'dados primários'!B143</f>
        <v>373910</v>
      </c>
      <c r="C141" s="8"/>
      <c r="D141" s="19">
        <f>+'dados primários'!F143</f>
        <v>24988.994772090002</v>
      </c>
      <c r="E141" s="20">
        <f t="shared" si="4"/>
        <v>25851.4632119575</v>
      </c>
      <c r="F141" s="20"/>
      <c r="G141" s="23">
        <f t="shared" si="5"/>
        <v>14.463784774358508</v>
      </c>
      <c r="H141" s="3"/>
      <c r="I141" s="23">
        <f t="shared" si="6"/>
        <v>373.91</v>
      </c>
      <c r="J141" s="3"/>
    </row>
    <row r="142" spans="1:10" x14ac:dyDescent="0.25">
      <c r="A142" s="25">
        <v>41091</v>
      </c>
      <c r="B142" s="8">
        <f>+'dados primários'!B144</f>
        <v>376154</v>
      </c>
      <c r="C142" s="8"/>
      <c r="D142" s="19">
        <f>+'dados primários'!F144</f>
        <v>24830.371016849997</v>
      </c>
      <c r="E142" s="20">
        <f t="shared" si="4"/>
        <v>25767.643777269168</v>
      </c>
      <c r="F142" s="20"/>
      <c r="G142" s="23">
        <f t="shared" si="5"/>
        <v>14.597919904955488</v>
      </c>
      <c r="H142" s="3"/>
      <c r="I142" s="23">
        <f t="shared" si="6"/>
        <v>376.154</v>
      </c>
      <c r="J142" s="3"/>
    </row>
    <row r="143" spans="1:10" x14ac:dyDescent="0.25">
      <c r="A143" s="25">
        <v>41122</v>
      </c>
      <c r="B143" s="8">
        <f>+'dados primários'!B145</f>
        <v>377221</v>
      </c>
      <c r="C143" s="8"/>
      <c r="D143" s="19">
        <f>+'dados primários'!F145</f>
        <v>25733.177953220002</v>
      </c>
      <c r="E143" s="20">
        <f t="shared" si="4"/>
        <v>25497.418336244165</v>
      </c>
      <c r="F143" s="20"/>
      <c r="G143" s="23">
        <f t="shared" si="5"/>
        <v>14.794478210516964</v>
      </c>
      <c r="H143" s="3"/>
      <c r="I143" s="23">
        <f t="shared" si="6"/>
        <v>377.221</v>
      </c>
      <c r="J143" s="3"/>
    </row>
    <row r="144" spans="1:10" x14ac:dyDescent="0.25">
      <c r="A144" s="25">
        <v>41153</v>
      </c>
      <c r="B144" s="8">
        <f>+'dados primários'!B146</f>
        <v>378726</v>
      </c>
      <c r="C144" s="8"/>
      <c r="D144" s="19">
        <f>+'dados primários'!F146</f>
        <v>23673.671324500003</v>
      </c>
      <c r="E144" s="20">
        <f t="shared" ref="E144:E196" si="7">SUM(D133:D144)/12</f>
        <v>25258.906905429165</v>
      </c>
      <c r="F144" s="20"/>
      <c r="G144" s="23">
        <f t="shared" ref="G144:G196" si="8">+B144/E144</f>
        <v>14.993760474986999</v>
      </c>
      <c r="H144" s="3"/>
      <c r="I144" s="23">
        <f t="shared" si="6"/>
        <v>378.726</v>
      </c>
      <c r="J144" s="3"/>
    </row>
    <row r="145" spans="1:10" x14ac:dyDescent="0.25">
      <c r="A145" s="25">
        <v>41183</v>
      </c>
      <c r="B145" s="8">
        <f>+'dados primários'!B147</f>
        <v>377753</v>
      </c>
      <c r="C145" s="8"/>
      <c r="D145" s="19">
        <f>+'dados primários'!F147</f>
        <v>27372.463259700002</v>
      </c>
      <c r="E145" s="20">
        <f t="shared" si="7"/>
        <v>25358.023864735835</v>
      </c>
      <c r="F145" s="20"/>
      <c r="G145" s="23">
        <f t="shared" si="8"/>
        <v>14.896783835167954</v>
      </c>
      <c r="H145" s="3"/>
      <c r="I145" s="23">
        <f t="shared" si="6"/>
        <v>377.75299999999999</v>
      </c>
      <c r="J145" s="3"/>
    </row>
    <row r="146" spans="1:10" x14ac:dyDescent="0.25">
      <c r="A146" s="25">
        <v>41214</v>
      </c>
      <c r="B146" s="8">
        <f>+'dados primários'!B148</f>
        <v>378560</v>
      </c>
      <c r="C146" s="8"/>
      <c r="D146" s="19">
        <f>+'dados primários'!F148</f>
        <v>27207.02654712</v>
      </c>
      <c r="E146" s="20">
        <f t="shared" si="7"/>
        <v>25364.689330924168</v>
      </c>
      <c r="F146" s="20"/>
      <c r="G146" s="23">
        <f t="shared" si="8"/>
        <v>14.924685063596128</v>
      </c>
      <c r="H146" s="3"/>
      <c r="I146" s="23">
        <f t="shared" si="6"/>
        <v>378.56</v>
      </c>
      <c r="J146" s="3"/>
    </row>
    <row r="147" spans="1:10" x14ac:dyDescent="0.25">
      <c r="A147" s="25">
        <v>41244</v>
      </c>
      <c r="B147" s="8">
        <f>+'dados primários'!B149</f>
        <v>373147</v>
      </c>
      <c r="C147" s="8"/>
      <c r="D147" s="19">
        <f>+'dados primários'!F149</f>
        <v>25426.559548929996</v>
      </c>
      <c r="E147" s="20">
        <f t="shared" si="7"/>
        <v>25320.664913892499</v>
      </c>
      <c r="F147" s="20"/>
      <c r="G147" s="23">
        <f t="shared" si="8"/>
        <v>14.736856289870502</v>
      </c>
      <c r="H147" s="3"/>
      <c r="I147" s="23">
        <f t="shared" si="6"/>
        <v>373.14699999999999</v>
      </c>
      <c r="J147" s="3"/>
    </row>
    <row r="148" spans="1:10" x14ac:dyDescent="0.25">
      <c r="A148" s="25">
        <v>41275</v>
      </c>
      <c r="B148" s="8">
        <f>+'dados primários'!B150</f>
        <v>373417</v>
      </c>
      <c r="C148" s="8"/>
      <c r="D148" s="19">
        <f>+'dados primários'!F150</f>
        <v>27283.73803814</v>
      </c>
      <c r="E148" s="20">
        <f t="shared" si="7"/>
        <v>25584.99333380083</v>
      </c>
      <c r="F148" s="20"/>
      <c r="G148" s="23">
        <f t="shared" si="8"/>
        <v>14.595157212985143</v>
      </c>
      <c r="H148" s="3"/>
      <c r="I148" s="23">
        <f t="shared" si="6"/>
        <v>373.41699999999997</v>
      </c>
      <c r="J148" s="3"/>
    </row>
    <row r="149" spans="1:10" x14ac:dyDescent="0.25">
      <c r="A149" s="25">
        <v>41306</v>
      </c>
      <c r="B149" s="8">
        <f>+'dados primários'!B151</f>
        <v>373742</v>
      </c>
      <c r="C149" s="8"/>
      <c r="D149" s="19">
        <f>+'dados primários'!F151</f>
        <v>22989.197054590004</v>
      </c>
      <c r="E149" s="20">
        <f t="shared" si="7"/>
        <v>25656.132968487498</v>
      </c>
      <c r="F149" s="20"/>
      <c r="G149" s="23">
        <f t="shared" si="8"/>
        <v>14.567355121641045</v>
      </c>
      <c r="H149" s="3"/>
      <c r="I149" s="23">
        <f t="shared" si="6"/>
        <v>373.74200000000002</v>
      </c>
      <c r="J149" s="3"/>
    </row>
    <row r="150" spans="1:10" x14ac:dyDescent="0.25">
      <c r="A150" s="25">
        <v>41334</v>
      </c>
      <c r="B150" s="8">
        <f>+'dados primários'!B152</f>
        <v>376934</v>
      </c>
      <c r="C150" s="8"/>
      <c r="D150" s="19">
        <f>+'dados primários'!F152</f>
        <v>26031.10202541</v>
      </c>
      <c r="E150" s="20">
        <f t="shared" si="7"/>
        <v>25679.962879303333</v>
      </c>
      <c r="F150" s="20"/>
      <c r="G150" s="23">
        <f t="shared" si="8"/>
        <v>14.678136482190498</v>
      </c>
      <c r="H150" s="3"/>
      <c r="I150" s="23">
        <f t="shared" si="6"/>
        <v>376.93400000000003</v>
      </c>
      <c r="J150" s="3"/>
    </row>
    <row r="151" spans="1:10" x14ac:dyDescent="0.25">
      <c r="A151" s="25">
        <v>41365</v>
      </c>
      <c r="B151" s="8">
        <f>+'dados primários'!B153</f>
        <v>378665</v>
      </c>
      <c r="C151" s="8"/>
      <c r="D151" s="19">
        <f>+'dados primários'!F153</f>
        <v>28930.614049209998</v>
      </c>
      <c r="E151" s="20">
        <f t="shared" si="7"/>
        <v>25985.172831152497</v>
      </c>
      <c r="F151" s="20"/>
      <c r="G151" s="23">
        <f t="shared" si="8"/>
        <v>14.572348718267325</v>
      </c>
      <c r="H151" s="3"/>
      <c r="I151" s="23">
        <f t="shared" si="6"/>
        <v>378.66500000000002</v>
      </c>
      <c r="J151" s="3"/>
    </row>
    <row r="152" spans="1:10" x14ac:dyDescent="0.25">
      <c r="A152" s="25">
        <v>41395</v>
      </c>
      <c r="B152" s="8">
        <f>+'dados primários'!B154</f>
        <v>374417</v>
      </c>
      <c r="C152" s="8"/>
      <c r="D152" s="19">
        <f>+'dados primários'!F154</f>
        <v>28597.742351580004</v>
      </c>
      <c r="E152" s="20">
        <f t="shared" si="7"/>
        <v>26088.721495111666</v>
      </c>
      <c r="F152" s="20"/>
      <c r="G152" s="23">
        <f t="shared" si="8"/>
        <v>14.351680670521008</v>
      </c>
      <c r="H152" s="3"/>
      <c r="I152" s="23">
        <f t="shared" si="6"/>
        <v>374.41699999999997</v>
      </c>
      <c r="J152" s="3"/>
    </row>
    <row r="153" spans="1:10" x14ac:dyDescent="0.25">
      <c r="A153" s="25">
        <v>41426</v>
      </c>
      <c r="B153" s="8">
        <f>+'dados primários'!B155</f>
        <v>369402</v>
      </c>
      <c r="C153" s="8"/>
      <c r="D153" s="19">
        <f>+'dados primários'!F155</f>
        <v>25115.014709570001</v>
      </c>
      <c r="E153" s="20">
        <f t="shared" si="7"/>
        <v>26099.223156568332</v>
      </c>
      <c r="F153" s="20"/>
      <c r="G153" s="23">
        <f t="shared" si="8"/>
        <v>14.153754607329507</v>
      </c>
      <c r="H153" s="3"/>
      <c r="I153" s="23">
        <f t="shared" si="6"/>
        <v>369.40199999999999</v>
      </c>
      <c r="J153" s="3"/>
    </row>
    <row r="154" spans="1:10" x14ac:dyDescent="0.25">
      <c r="A154" s="25">
        <v>41456</v>
      </c>
      <c r="B154" s="8">
        <f>+'dados primários'!B156</f>
        <v>371966</v>
      </c>
      <c r="C154" s="8"/>
      <c r="D154" s="19">
        <f>+'dados primários'!F156</f>
        <v>29913.295826770001</v>
      </c>
      <c r="E154" s="20">
        <f t="shared" si="7"/>
        <v>26522.800224061666</v>
      </c>
      <c r="F154" s="20"/>
      <c r="G154" s="23">
        <f t="shared" si="8"/>
        <v>14.024386447044527</v>
      </c>
      <c r="H154" s="3"/>
      <c r="I154" s="23">
        <f t="shared" si="6"/>
        <v>371.96600000000001</v>
      </c>
      <c r="J154" s="3"/>
    </row>
    <row r="155" spans="1:10" x14ac:dyDescent="0.25">
      <c r="A155" s="25">
        <v>41487</v>
      </c>
      <c r="B155" s="8">
        <f>+'dados primários'!B157</f>
        <v>367002</v>
      </c>
      <c r="C155" s="8"/>
      <c r="D155" s="19">
        <f>+'dados primários'!F157</f>
        <v>27328.870178339999</v>
      </c>
      <c r="E155" s="20">
        <f t="shared" si="7"/>
        <v>26655.774576155003</v>
      </c>
      <c r="F155" s="20"/>
      <c r="G155" s="23">
        <f t="shared" si="8"/>
        <v>13.768198667477577</v>
      </c>
      <c r="H155" s="3"/>
      <c r="I155" s="23">
        <f t="shared" si="6"/>
        <v>367.00200000000001</v>
      </c>
      <c r="J155" s="3"/>
    </row>
    <row r="156" spans="1:10" x14ac:dyDescent="0.25">
      <c r="A156" s="25">
        <v>41518</v>
      </c>
      <c r="B156" s="8">
        <f>+'dados primários'!B158</f>
        <v>368654</v>
      </c>
      <c r="C156" s="8"/>
      <c r="D156" s="19">
        <f>+'dados primários'!F158</f>
        <v>26247.082735130003</v>
      </c>
      <c r="E156" s="20">
        <f t="shared" si="7"/>
        <v>26870.225527040835</v>
      </c>
      <c r="F156" s="20"/>
      <c r="G156" s="23">
        <f t="shared" si="8"/>
        <v>13.719795527172083</v>
      </c>
      <c r="H156" s="3"/>
      <c r="I156" s="23">
        <f t="shared" si="6"/>
        <v>368.654</v>
      </c>
      <c r="J156" s="3"/>
    </row>
    <row r="157" spans="1:10" x14ac:dyDescent="0.25">
      <c r="A157" s="25">
        <v>41548</v>
      </c>
      <c r="B157" s="8">
        <f>+'dados primários'!B159</f>
        <v>364505</v>
      </c>
      <c r="C157" s="8"/>
      <c r="D157" s="19">
        <f>+'dados primários'!F159</f>
        <v>31231.742836829999</v>
      </c>
      <c r="E157" s="20">
        <f t="shared" si="7"/>
        <v>27191.832158468329</v>
      </c>
      <c r="F157" s="20"/>
      <c r="G157" s="23">
        <f t="shared" si="8"/>
        <v>13.404944465519677</v>
      </c>
      <c r="H157" s="3"/>
      <c r="I157" s="23">
        <f t="shared" si="6"/>
        <v>364.505</v>
      </c>
      <c r="J157" s="3"/>
    </row>
    <row r="158" spans="1:10" x14ac:dyDescent="0.25">
      <c r="A158" s="25">
        <v>41579</v>
      </c>
      <c r="B158" s="8">
        <f>+'dados primários'!B160</f>
        <v>362410</v>
      </c>
      <c r="C158" s="8"/>
      <c r="D158" s="19">
        <f>+'dados primários'!F160</f>
        <v>25803.80259902</v>
      </c>
      <c r="E158" s="20">
        <f t="shared" si="7"/>
        <v>27074.896829459994</v>
      </c>
      <c r="F158" s="20"/>
      <c r="G158" s="23">
        <f t="shared" si="8"/>
        <v>13.385461901581998</v>
      </c>
      <c r="H158" s="3"/>
      <c r="I158" s="23">
        <f t="shared" si="6"/>
        <v>362.41</v>
      </c>
      <c r="J158" s="3"/>
    </row>
    <row r="159" spans="1:10" x14ac:dyDescent="0.25">
      <c r="A159" s="25">
        <v>41609</v>
      </c>
      <c r="B159" s="8">
        <f>+'dados primários'!B161</f>
        <v>358808</v>
      </c>
      <c r="C159" s="8"/>
      <c r="D159" s="19">
        <f>+'dados primários'!F161</f>
        <v>26099.160990830002</v>
      </c>
      <c r="E159" s="20">
        <f t="shared" si="7"/>
        <v>27130.946949618334</v>
      </c>
      <c r="F159" s="20"/>
      <c r="G159" s="23">
        <f t="shared" si="8"/>
        <v>13.225045210043712</v>
      </c>
      <c r="H159" s="3"/>
      <c r="I159" s="23">
        <f t="shared" si="6"/>
        <v>358.80799999999999</v>
      </c>
      <c r="J159" s="3"/>
    </row>
    <row r="160" spans="1:10" x14ac:dyDescent="0.25">
      <c r="A160" s="25">
        <v>41640</v>
      </c>
      <c r="B160" s="8">
        <f>+'dados primários'!B162</f>
        <v>360936</v>
      </c>
      <c r="C160" s="8"/>
      <c r="D160" s="19">
        <f>+'dados primários'!F162</f>
        <v>26760.894527409997</v>
      </c>
      <c r="E160" s="20">
        <f t="shared" si="7"/>
        <v>27087.376657057499</v>
      </c>
      <c r="F160" s="20"/>
      <c r="G160" s="23">
        <f t="shared" si="8"/>
        <v>13.324878395190023</v>
      </c>
      <c r="H160" s="3"/>
      <c r="I160" s="23">
        <f t="shared" si="6"/>
        <v>360.93599999999998</v>
      </c>
      <c r="J160" s="3"/>
    </row>
    <row r="161" spans="1:10" x14ac:dyDescent="0.25">
      <c r="A161" s="25">
        <v>41671</v>
      </c>
      <c r="B161" s="8">
        <f>+'dados primários'!B163</f>
        <v>362691</v>
      </c>
      <c r="C161" s="8"/>
      <c r="D161" s="19">
        <f>+'dados primários'!F163</f>
        <v>24768.124899050003</v>
      </c>
      <c r="E161" s="20">
        <f t="shared" si="7"/>
        <v>27235.620644095834</v>
      </c>
      <c r="F161" s="20"/>
      <c r="G161" s="23">
        <f t="shared" si="8"/>
        <v>13.316788507943349</v>
      </c>
      <c r="H161" s="3"/>
      <c r="I161" s="23">
        <f t="shared" si="6"/>
        <v>362.69099999999997</v>
      </c>
      <c r="J161" s="3"/>
    </row>
    <row r="162" spans="1:10" x14ac:dyDescent="0.25">
      <c r="A162" s="25">
        <v>41699</v>
      </c>
      <c r="B162" s="8">
        <f>+'dados primários'!B164</f>
        <v>363914</v>
      </c>
      <c r="C162" s="8"/>
      <c r="D162" s="19">
        <f>+'dados primários'!F164</f>
        <v>24381.925772260001</v>
      </c>
      <c r="E162" s="20">
        <f t="shared" si="7"/>
        <v>27098.189289666665</v>
      </c>
      <c r="F162" s="20"/>
      <c r="G162" s="23">
        <f t="shared" si="8"/>
        <v>13.429458186668255</v>
      </c>
      <c r="H162" s="3"/>
      <c r="I162" s="23">
        <f t="shared" si="6"/>
        <v>363.91399999999999</v>
      </c>
      <c r="J162" s="3"/>
    </row>
    <row r="163" spans="1:10" x14ac:dyDescent="0.25">
      <c r="A163" s="25">
        <v>41730</v>
      </c>
      <c r="B163" s="8">
        <f>+'dados primários'!B165</f>
        <v>366717</v>
      </c>
      <c r="C163" s="8"/>
      <c r="D163" s="19">
        <f>+'dados primários'!F165</f>
        <v>26756.459960379998</v>
      </c>
      <c r="E163" s="20">
        <f t="shared" si="7"/>
        <v>26917.009782264166</v>
      </c>
      <c r="F163" s="20"/>
      <c r="G163" s="23">
        <f t="shared" si="8"/>
        <v>13.62398732126749</v>
      </c>
      <c r="H163" s="3"/>
      <c r="I163" s="23">
        <f t="shared" si="6"/>
        <v>366.71699999999998</v>
      </c>
      <c r="J163" s="3"/>
    </row>
    <row r="164" spans="1:10" x14ac:dyDescent="0.25">
      <c r="A164" s="25">
        <v>41760</v>
      </c>
      <c r="B164" s="8">
        <f>+'dados primários'!B166</f>
        <v>368752</v>
      </c>
      <c r="C164" s="8"/>
      <c r="D164" s="19">
        <f>+'dados primários'!F166</f>
        <v>27847.617684140001</v>
      </c>
      <c r="E164" s="20">
        <f t="shared" si="7"/>
        <v>26854.499393310831</v>
      </c>
      <c r="F164" s="20"/>
      <c r="G164" s="23">
        <f t="shared" si="8"/>
        <v>13.731479205747258</v>
      </c>
      <c r="H164" s="3"/>
      <c r="I164" s="23">
        <f t="shared" si="6"/>
        <v>368.75200000000001</v>
      </c>
      <c r="J164" s="3"/>
    </row>
    <row r="165" spans="1:10" x14ac:dyDescent="0.25">
      <c r="A165" s="25">
        <v>41791</v>
      </c>
      <c r="B165" s="8">
        <f>+'dados primários'!B167</f>
        <v>373516</v>
      </c>
      <c r="C165" s="8"/>
      <c r="D165" s="19">
        <f>+'dados primários'!F167</f>
        <v>25345.230526860003</v>
      </c>
      <c r="E165" s="20">
        <f t="shared" si="7"/>
        <v>26873.684044751662</v>
      </c>
      <c r="F165" s="20"/>
      <c r="G165" s="23">
        <f t="shared" si="8"/>
        <v>13.898950340340344</v>
      </c>
      <c r="H165" s="3"/>
      <c r="I165" s="23">
        <f t="shared" si="6"/>
        <v>373.51600000000002</v>
      </c>
      <c r="J165" s="3"/>
    </row>
    <row r="166" spans="1:10" x14ac:dyDescent="0.25">
      <c r="A166" s="25">
        <v>41821</v>
      </c>
      <c r="B166" s="8">
        <f>+'dados primários'!B168</f>
        <v>376792</v>
      </c>
      <c r="C166" s="8"/>
      <c r="D166" s="19">
        <f>+'dados primários'!F168</f>
        <v>29983.136482620004</v>
      </c>
      <c r="E166" s="20">
        <f t="shared" si="7"/>
        <v>26879.504099405833</v>
      </c>
      <c r="F166" s="20"/>
      <c r="G166" s="23">
        <f t="shared" si="8"/>
        <v>14.01781813409009</v>
      </c>
      <c r="H166" s="3"/>
      <c r="I166" s="23">
        <f t="shared" si="6"/>
        <v>376.79199999999997</v>
      </c>
      <c r="J166" s="3"/>
    </row>
    <row r="167" spans="1:10" x14ac:dyDescent="0.25">
      <c r="A167" s="25">
        <v>41852</v>
      </c>
      <c r="B167" s="8">
        <f>+'dados primários'!B169</f>
        <v>379157</v>
      </c>
      <c r="C167" s="8"/>
      <c r="D167" s="19">
        <f>+'dados primários'!F169</f>
        <v>26635.33545812</v>
      </c>
      <c r="E167" s="20">
        <f t="shared" si="7"/>
        <v>26821.709539387495</v>
      </c>
      <c r="F167" s="20"/>
      <c r="G167" s="23">
        <f t="shared" si="8"/>
        <v>14.136198121272269</v>
      </c>
      <c r="H167" s="3"/>
      <c r="I167" s="23">
        <f t="shared" si="6"/>
        <v>379.15699999999998</v>
      </c>
      <c r="J167" s="3"/>
    </row>
    <row r="168" spans="1:10" x14ac:dyDescent="0.25">
      <c r="A168" s="25">
        <v>41883</v>
      </c>
      <c r="B168" s="8">
        <f>+'dados primários'!B170</f>
        <v>375513</v>
      </c>
      <c r="C168" s="8"/>
      <c r="D168" s="19">
        <f>+'dados primários'!F170</f>
        <v>28605.283910539998</v>
      </c>
      <c r="E168" s="20">
        <f t="shared" si="7"/>
        <v>27018.226304004998</v>
      </c>
      <c r="F168" s="20"/>
      <c r="G168" s="23">
        <f t="shared" si="8"/>
        <v>13.898506725600138</v>
      </c>
      <c r="H168" s="3"/>
      <c r="I168" s="23">
        <f t="shared" si="6"/>
        <v>375.51299999999998</v>
      </c>
      <c r="J168" s="3"/>
    </row>
    <row r="169" spans="1:10" x14ac:dyDescent="0.25">
      <c r="A169" s="25">
        <v>41913</v>
      </c>
      <c r="B169" s="8">
        <f>+'dados primários'!B171</f>
        <v>375833</v>
      </c>
      <c r="C169" s="8"/>
      <c r="D169" s="19">
        <f>+'dados primários'!F171</f>
        <v>27113.1731411</v>
      </c>
      <c r="E169" s="20">
        <f t="shared" si="7"/>
        <v>26675.012162694165</v>
      </c>
      <c r="F169" s="20"/>
      <c r="G169" s="23">
        <f t="shared" si="8"/>
        <v>14.089328158793275</v>
      </c>
      <c r="H169" s="3"/>
      <c r="I169" s="23">
        <f t="shared" si="6"/>
        <v>375.83300000000003</v>
      </c>
      <c r="J169" s="3"/>
    </row>
    <row r="170" spans="1:10" x14ac:dyDescent="0.25">
      <c r="A170" s="25">
        <v>41944</v>
      </c>
      <c r="B170" s="8">
        <f>+'dados primários'!B172</f>
        <v>375426</v>
      </c>
      <c r="C170" s="8"/>
      <c r="D170" s="19">
        <f>+'dados primários'!F172</f>
        <v>24716.298545579997</v>
      </c>
      <c r="E170" s="20">
        <f t="shared" si="7"/>
        <v>26584.386824907499</v>
      </c>
      <c r="F170" s="20"/>
      <c r="G170" s="23">
        <f t="shared" si="8"/>
        <v>14.122048496836312</v>
      </c>
      <c r="H170" s="3"/>
      <c r="I170" s="23">
        <f t="shared" si="6"/>
        <v>375.42599999999999</v>
      </c>
      <c r="J170" s="3"/>
    </row>
    <row r="171" spans="1:10" x14ac:dyDescent="0.25">
      <c r="A171" s="25">
        <v>41974</v>
      </c>
      <c r="B171" s="8">
        <f>+'dados primários'!B173</f>
        <v>363551</v>
      </c>
      <c r="C171" s="8"/>
      <c r="D171" s="19">
        <f>+'dados primários'!F173</f>
        <v>25885.664219709997</v>
      </c>
      <c r="E171" s="20">
        <f t="shared" si="7"/>
        <v>26566.595427314165</v>
      </c>
      <c r="F171" s="20"/>
      <c r="G171" s="23">
        <f t="shared" si="8"/>
        <v>13.684515992825293</v>
      </c>
      <c r="H171" s="3"/>
      <c r="I171" s="23">
        <f t="shared" si="6"/>
        <v>363.55099999999999</v>
      </c>
      <c r="J171" s="3"/>
    </row>
    <row r="172" spans="1:10" x14ac:dyDescent="0.25">
      <c r="A172" s="25">
        <v>42005</v>
      </c>
      <c r="B172" s="8">
        <f>+'dados primários'!B174</f>
        <v>361767</v>
      </c>
      <c r="C172" s="8"/>
      <c r="D172" s="19">
        <f>+'dados primários'!F174</f>
        <v>23083.240283600004</v>
      </c>
      <c r="E172" s="20">
        <f t="shared" si="7"/>
        <v>26260.124240329998</v>
      </c>
      <c r="F172" s="20"/>
      <c r="G172" s="23">
        <f t="shared" si="8"/>
        <v>13.776286688103417</v>
      </c>
      <c r="H172" s="3"/>
      <c r="I172" s="23">
        <f t="shared" si="6"/>
        <v>361.767</v>
      </c>
      <c r="J172" s="3"/>
    </row>
    <row r="173" spans="1:10" x14ac:dyDescent="0.25">
      <c r="A173" s="25">
        <v>42036</v>
      </c>
      <c r="B173" s="8">
        <f>+'dados primários'!B175</f>
        <v>362547</v>
      </c>
      <c r="C173" s="8"/>
      <c r="D173" s="19">
        <f>+'dados primários'!F175</f>
        <v>20827.42317306</v>
      </c>
      <c r="E173" s="20">
        <f t="shared" si="7"/>
        <v>25931.732429830838</v>
      </c>
      <c r="F173" s="20"/>
      <c r="G173" s="23">
        <f t="shared" si="8"/>
        <v>13.980824496821519</v>
      </c>
      <c r="H173" s="3"/>
      <c r="I173" s="23">
        <f t="shared" si="6"/>
        <v>362.54700000000003</v>
      </c>
      <c r="J173" s="3"/>
    </row>
    <row r="174" spans="1:10" x14ac:dyDescent="0.25">
      <c r="A174" s="25">
        <v>42064</v>
      </c>
      <c r="B174" s="8">
        <f>+'dados primários'!B176</f>
        <v>362744</v>
      </c>
      <c r="C174" s="8"/>
      <c r="D174" s="19">
        <f>+'dados primários'!F176</f>
        <v>23459.707656040006</v>
      </c>
      <c r="E174" s="20">
        <f t="shared" si="7"/>
        <v>25854.880920145835</v>
      </c>
      <c r="F174" s="20"/>
      <c r="G174" s="23">
        <f t="shared" si="8"/>
        <v>14.030000800249438</v>
      </c>
      <c r="H174" s="3"/>
      <c r="I174" s="23">
        <f t="shared" si="6"/>
        <v>362.74400000000003</v>
      </c>
      <c r="J174" s="3"/>
    </row>
    <row r="175" spans="1:10" x14ac:dyDescent="0.25">
      <c r="A175" s="25">
        <v>42095</v>
      </c>
      <c r="B175" s="8">
        <f>+'dados primários'!B177</f>
        <v>364473</v>
      </c>
      <c r="C175" s="8"/>
      <c r="D175" s="19">
        <f>+'dados primários'!F177</f>
        <v>20950.767213040002</v>
      </c>
      <c r="E175" s="20">
        <f t="shared" si="7"/>
        <v>25371.073191200838</v>
      </c>
      <c r="F175" s="20"/>
      <c r="G175" s="23">
        <f t="shared" si="8"/>
        <v>14.365691086587777</v>
      </c>
      <c r="H175" s="3"/>
      <c r="I175" s="23">
        <f t="shared" si="6"/>
        <v>364.47300000000001</v>
      </c>
      <c r="J175" s="3"/>
    </row>
    <row r="176" spans="1:10" x14ac:dyDescent="0.25">
      <c r="A176" s="25">
        <v>42125</v>
      </c>
      <c r="B176" s="8">
        <f>+'dados primários'!B178</f>
        <v>366647</v>
      </c>
      <c r="C176" s="8"/>
      <c r="D176" s="19">
        <f>+'dados primários'!F178</f>
        <v>20351.391372090002</v>
      </c>
      <c r="E176" s="20">
        <f t="shared" si="7"/>
        <v>24746.38766519666</v>
      </c>
      <c r="F176" s="20"/>
      <c r="G176" s="23">
        <f t="shared" si="8"/>
        <v>14.816182667163686</v>
      </c>
      <c r="H176" s="3"/>
      <c r="I176" s="23">
        <f t="shared" si="6"/>
        <v>366.64699999999999</v>
      </c>
      <c r="J176" s="3"/>
    </row>
    <row r="177" spans="1:10" x14ac:dyDescent="0.25">
      <c r="A177" s="25">
        <v>42156</v>
      </c>
      <c r="B177" s="8">
        <f>+'dados primários'!B179</f>
        <v>368668</v>
      </c>
      <c r="C177" s="8"/>
      <c r="D177" s="19">
        <f>+'dados primários'!F179</f>
        <v>21496.440598680001</v>
      </c>
      <c r="E177" s="20">
        <f t="shared" si="7"/>
        <v>24425.655171181668</v>
      </c>
      <c r="F177" s="20"/>
      <c r="G177" s="23">
        <f t="shared" si="8"/>
        <v>15.093474357853408</v>
      </c>
      <c r="H177" s="3"/>
      <c r="I177" s="23">
        <f t="shared" si="6"/>
        <v>368.66800000000001</v>
      </c>
      <c r="J177" s="3"/>
    </row>
    <row r="178" spans="1:10" x14ac:dyDescent="0.25">
      <c r="A178" s="25">
        <v>42186</v>
      </c>
      <c r="B178" s="8">
        <f>+'dados primários'!B180</f>
        <v>368252</v>
      </c>
      <c r="C178" s="8"/>
      <c r="D178" s="19">
        <f>+'dados primários'!F180</f>
        <v>22148.665106829998</v>
      </c>
      <c r="E178" s="20">
        <f t="shared" si="7"/>
        <v>23772.782556532504</v>
      </c>
      <c r="F178" s="20"/>
      <c r="G178" s="23">
        <f t="shared" si="8"/>
        <v>15.490487877230356</v>
      </c>
      <c r="H178" s="3"/>
      <c r="I178" s="23">
        <f t="shared" si="6"/>
        <v>368.25200000000001</v>
      </c>
      <c r="J178" s="3"/>
    </row>
    <row r="179" spans="1:10" x14ac:dyDescent="0.25">
      <c r="A179" s="25">
        <v>42217</v>
      </c>
      <c r="B179" s="8">
        <f>+'dados primários'!B181</f>
        <v>368159</v>
      </c>
      <c r="C179" s="8"/>
      <c r="D179" s="19">
        <f>+'dados primários'!F181</f>
        <v>18228.076342470002</v>
      </c>
      <c r="E179" s="20">
        <f t="shared" si="7"/>
        <v>23072.177630228336</v>
      </c>
      <c r="F179" s="20"/>
      <c r="G179" s="23">
        <f t="shared" si="8"/>
        <v>15.956837967372934</v>
      </c>
      <c r="H179" s="3"/>
      <c r="I179" s="23">
        <f t="shared" si="6"/>
        <v>368.15899999999999</v>
      </c>
      <c r="J179" s="3"/>
    </row>
    <row r="180" spans="1:10" x14ac:dyDescent="0.25">
      <c r="A180" s="25">
        <v>42248</v>
      </c>
      <c r="B180" s="8">
        <f>+'dados primários'!B182</f>
        <v>361370</v>
      </c>
      <c r="C180" s="8"/>
      <c r="D180" s="19">
        <f>+'dados primários'!F182</f>
        <v>18919.8438131</v>
      </c>
      <c r="E180" s="20">
        <f t="shared" si="7"/>
        <v>22265.057622108336</v>
      </c>
      <c r="F180" s="20"/>
      <c r="G180" s="23">
        <f t="shared" si="8"/>
        <v>16.230364463156551</v>
      </c>
      <c r="H180" s="3"/>
      <c r="I180" s="23">
        <f t="shared" si="6"/>
        <v>361.37</v>
      </c>
      <c r="J180" s="3"/>
    </row>
    <row r="181" spans="1:10" x14ac:dyDescent="0.25">
      <c r="A181" s="25">
        <v>42278</v>
      </c>
      <c r="B181" s="8">
        <f>+'dados primários'!B183</f>
        <v>361230</v>
      </c>
      <c r="C181" s="8"/>
      <c r="D181" s="19">
        <f>+'dados primários'!F183</f>
        <v>19583.2529741</v>
      </c>
      <c r="E181" s="20">
        <f t="shared" si="7"/>
        <v>21637.564274858334</v>
      </c>
      <c r="F181" s="20"/>
      <c r="G181" s="23">
        <f t="shared" si="8"/>
        <v>16.694577791259505</v>
      </c>
      <c r="H181" s="3"/>
      <c r="I181" s="23">
        <f t="shared" si="6"/>
        <v>361.23</v>
      </c>
      <c r="J181" s="3"/>
    </row>
    <row r="182" spans="1:10" x14ac:dyDescent="0.25">
      <c r="A182" s="25">
        <v>42309</v>
      </c>
      <c r="B182" s="8">
        <f>+'dados primários'!B184</f>
        <v>357016</v>
      </c>
      <c r="C182" s="8"/>
      <c r="D182" s="19">
        <f>+'dados primários'!F184</f>
        <v>17642.141509040001</v>
      </c>
      <c r="E182" s="20">
        <f t="shared" si="7"/>
        <v>21048.051188480003</v>
      </c>
      <c r="F182" s="20"/>
      <c r="G182" s="23">
        <f t="shared" si="8"/>
        <v>16.961950386903354</v>
      </c>
      <c r="H182" s="3"/>
      <c r="I182" s="23">
        <f t="shared" si="6"/>
        <v>357.01600000000002</v>
      </c>
      <c r="J182" s="3"/>
    </row>
    <row r="183" spans="1:10" x14ac:dyDescent="0.25">
      <c r="A183" s="25">
        <v>42339</v>
      </c>
      <c r="B183" s="8">
        <f>+'dados primários'!B185</f>
        <v>356464</v>
      </c>
      <c r="C183" s="8"/>
      <c r="D183" s="19">
        <f>+'dados primários'!F185</f>
        <v>16427.148153680002</v>
      </c>
      <c r="E183" s="20">
        <f t="shared" si="7"/>
        <v>20259.841516310833</v>
      </c>
      <c r="F183" s="20"/>
      <c r="G183" s="23">
        <f t="shared" si="8"/>
        <v>17.594609499438448</v>
      </c>
      <c r="H183" s="3"/>
      <c r="I183" s="23">
        <f t="shared" si="6"/>
        <v>356.464</v>
      </c>
      <c r="J183" s="3"/>
    </row>
    <row r="184" spans="1:10" x14ac:dyDescent="0.25">
      <c r="A184" s="25">
        <v>42370</v>
      </c>
      <c r="B184" s="8">
        <f>+'dados primários'!B186</f>
        <v>357507</v>
      </c>
      <c r="C184" s="8"/>
      <c r="D184" s="19">
        <f>+'dados primários'!F186</f>
        <v>14906.94959539</v>
      </c>
      <c r="E184" s="20">
        <f t="shared" si="7"/>
        <v>19578.483958960001</v>
      </c>
      <c r="F184" s="20"/>
      <c r="G184" s="23">
        <f t="shared" si="8"/>
        <v>18.260198325335022</v>
      </c>
      <c r="H184" s="3"/>
      <c r="I184" s="23">
        <f t="shared" si="6"/>
        <v>357.50700000000001</v>
      </c>
      <c r="J184" s="3"/>
    </row>
    <row r="185" spans="1:10" x14ac:dyDescent="0.25">
      <c r="A185" s="25">
        <v>42401</v>
      </c>
      <c r="B185" s="8">
        <f>+'dados primários'!B187</f>
        <v>359368</v>
      </c>
      <c r="C185" s="8"/>
      <c r="D185" s="19">
        <f>+'dados primários'!F187</f>
        <v>14913.02211478</v>
      </c>
      <c r="E185" s="20">
        <f t="shared" si="7"/>
        <v>19085.617204103335</v>
      </c>
      <c r="F185" s="20"/>
      <c r="G185" s="23">
        <f t="shared" si="8"/>
        <v>18.829257453761425</v>
      </c>
      <c r="H185" s="3"/>
      <c r="I185" s="23">
        <f t="shared" si="6"/>
        <v>359.36799999999999</v>
      </c>
      <c r="J185" s="3"/>
    </row>
    <row r="186" spans="1:10" x14ac:dyDescent="0.25">
      <c r="A186" s="25">
        <v>42430</v>
      </c>
      <c r="B186" s="8">
        <f>+'dados primários'!B188</f>
        <v>357698</v>
      </c>
      <c r="C186" s="8"/>
      <c r="D186" s="19">
        <f>+'dados primários'!F188</f>
        <v>17274.572218499998</v>
      </c>
      <c r="E186" s="20">
        <f t="shared" si="7"/>
        <v>18570.189250975</v>
      </c>
      <c r="F186" s="20"/>
      <c r="G186" s="23">
        <f t="shared" si="8"/>
        <v>19.261946939028615</v>
      </c>
      <c r="H186" s="3"/>
      <c r="I186" s="23">
        <f t="shared" si="6"/>
        <v>357.69799999999998</v>
      </c>
      <c r="J186" s="3"/>
    </row>
    <row r="187" spans="1:10" x14ac:dyDescent="0.25">
      <c r="A187" s="25">
        <v>42461</v>
      </c>
      <c r="B187" s="8">
        <f>+'dados primários'!B189</f>
        <v>362201</v>
      </c>
      <c r="C187" s="8"/>
      <c r="D187" s="19">
        <f>+'dados primários'!F189</f>
        <v>16003.486040490001</v>
      </c>
      <c r="E187" s="20">
        <f t="shared" si="7"/>
        <v>18157.915819929167</v>
      </c>
      <c r="F187" s="20"/>
      <c r="G187" s="23">
        <f t="shared" si="8"/>
        <v>19.947278288539447</v>
      </c>
      <c r="H187" s="3"/>
      <c r="I187" s="23">
        <f t="shared" si="6"/>
        <v>362.20100000000002</v>
      </c>
      <c r="J187" s="3"/>
    </row>
    <row r="188" spans="1:10" x14ac:dyDescent="0.25">
      <c r="A188" s="25">
        <v>42491</v>
      </c>
      <c r="B188" s="8">
        <f>+'dados primários'!B190</f>
        <v>363447</v>
      </c>
      <c r="C188" s="8"/>
      <c r="D188" s="19">
        <f>+'dados primários'!F190</f>
        <v>16363.272198639997</v>
      </c>
      <c r="E188" s="20">
        <f t="shared" si="7"/>
        <v>17825.572555474999</v>
      </c>
      <c r="F188" s="20"/>
      <c r="G188" s="23">
        <f t="shared" si="8"/>
        <v>20.389078604286954</v>
      </c>
      <c r="H188" s="3"/>
      <c r="I188" s="23">
        <f t="shared" si="6"/>
        <v>363.447</v>
      </c>
      <c r="J188" s="3"/>
    </row>
    <row r="189" spans="1:10" x14ac:dyDescent="0.25">
      <c r="A189" s="25">
        <v>42522</v>
      </c>
      <c r="B189" s="8">
        <f>+'dados primários'!B191</f>
        <v>364152</v>
      </c>
      <c r="C189" s="8"/>
      <c r="D189" s="19">
        <f>+'dados primários'!F191</f>
        <v>19010.029850859995</v>
      </c>
      <c r="E189" s="20">
        <f t="shared" si="7"/>
        <v>17618.37165982333</v>
      </c>
      <c r="F189" s="20"/>
      <c r="G189" s="23">
        <f t="shared" si="8"/>
        <v>20.66887945328153</v>
      </c>
      <c r="H189" s="3"/>
      <c r="I189" s="23">
        <f t="shared" si="6"/>
        <v>364.15199999999999</v>
      </c>
      <c r="J189" s="3"/>
    </row>
    <row r="190" spans="1:10" x14ac:dyDescent="0.25">
      <c r="A190" s="25">
        <v>42552</v>
      </c>
      <c r="B190" s="8">
        <f>+'dados primários'!B192</f>
        <v>369340</v>
      </c>
      <c r="C190" s="8"/>
      <c r="D190" s="19">
        <f>+'dados primários'!F192</f>
        <v>17068.842966440003</v>
      </c>
      <c r="E190" s="20">
        <f t="shared" si="7"/>
        <v>17195.053148124167</v>
      </c>
      <c r="F190" s="20"/>
      <c r="G190" s="23">
        <f t="shared" si="8"/>
        <v>21.479433463704755</v>
      </c>
      <c r="H190" s="3"/>
      <c r="I190" s="23">
        <f t="shared" si="6"/>
        <v>369.34</v>
      </c>
      <c r="J190" s="3"/>
    </row>
    <row r="191" spans="1:10" x14ac:dyDescent="0.25">
      <c r="A191" s="25">
        <v>42583</v>
      </c>
      <c r="B191" s="8">
        <f>+'dados primários'!B193</f>
        <v>369541</v>
      </c>
      <c r="C191" s="8"/>
      <c r="D191" s="19">
        <f>+'dados primários'!F193</f>
        <v>18302.111141739999</v>
      </c>
      <c r="E191" s="20">
        <f t="shared" si="7"/>
        <v>17201.22271473</v>
      </c>
      <c r="F191" s="20"/>
      <c r="G191" s="23">
        <f t="shared" si="8"/>
        <v>21.483414646073346</v>
      </c>
      <c r="H191" s="3"/>
      <c r="I191" s="23">
        <f t="shared" si="6"/>
        <v>369.541</v>
      </c>
      <c r="J191" s="3"/>
    </row>
    <row r="192" spans="1:10" x14ac:dyDescent="0.25">
      <c r="A192" s="25">
        <v>42614</v>
      </c>
      <c r="B192" s="8">
        <f>+'dados primários'!B194</f>
        <v>370417</v>
      </c>
      <c r="C192" s="8"/>
      <c r="D192" s="19">
        <f>+'dados primários'!F194</f>
        <v>17363.40443934</v>
      </c>
      <c r="E192" s="20">
        <f t="shared" si="7"/>
        <v>17071.519433583333</v>
      </c>
      <c r="F192" s="20"/>
      <c r="G192" s="23">
        <f t="shared" si="8"/>
        <v>21.697951458925822</v>
      </c>
      <c r="H192" s="3"/>
      <c r="I192" s="23">
        <f t="shared" si="6"/>
        <v>370.41699999999997</v>
      </c>
      <c r="J192" s="3"/>
    </row>
    <row r="193" spans="1:10" x14ac:dyDescent="0.25">
      <c r="A193" s="25">
        <v>42644</v>
      </c>
      <c r="B193" s="8">
        <f>+'dados primários'!B195</f>
        <v>367528</v>
      </c>
      <c r="C193" s="8"/>
      <c r="D193" s="19">
        <f>+'dados primários'!F195</f>
        <v>16931.358438709998</v>
      </c>
      <c r="E193" s="20">
        <f t="shared" si="7"/>
        <v>16850.528222300829</v>
      </c>
      <c r="F193" s="20"/>
      <c r="G193" s="23">
        <f t="shared" si="8"/>
        <v>21.811066997507837</v>
      </c>
      <c r="H193" s="3"/>
      <c r="I193" s="23">
        <f t="shared" si="6"/>
        <v>367.52800000000002</v>
      </c>
      <c r="J193" s="3"/>
    </row>
    <row r="194" spans="1:10" x14ac:dyDescent="0.25">
      <c r="A194" s="25">
        <v>42675</v>
      </c>
      <c r="B194" s="8">
        <f>+'dados primários'!B196</f>
        <v>365556</v>
      </c>
      <c r="C194" s="8"/>
      <c r="D194" s="19">
        <f>+'dados primários'!F196</f>
        <v>16758.797042959999</v>
      </c>
      <c r="E194" s="20">
        <f t="shared" si="7"/>
        <v>16776.916183460835</v>
      </c>
      <c r="F194" s="20"/>
      <c r="G194" s="23">
        <f t="shared" si="8"/>
        <v>21.789224908948142</v>
      </c>
      <c r="H194" s="3"/>
      <c r="I194" s="23">
        <f t="shared" si="6"/>
        <v>365.55599999999998</v>
      </c>
      <c r="J194" s="3"/>
    </row>
    <row r="195" spans="1:10" x14ac:dyDescent="0.25">
      <c r="A195" s="25">
        <v>42705</v>
      </c>
      <c r="B195" s="8">
        <f>+'dados primários'!B197</f>
        <v>365016</v>
      </c>
      <c r="C195" s="8"/>
      <c r="D195" s="19">
        <f>+'dados primários'!F197</f>
        <v>18269.68686795</v>
      </c>
      <c r="E195" s="20">
        <f t="shared" si="7"/>
        <v>16930.461076316664</v>
      </c>
      <c r="F195" s="20"/>
      <c r="G195" s="23">
        <f t="shared" si="8"/>
        <v>21.559719983681134</v>
      </c>
      <c r="H195" s="3"/>
      <c r="I195" s="23">
        <f t="shared" si="6"/>
        <v>365.01600000000002</v>
      </c>
      <c r="J195" s="3"/>
    </row>
    <row r="196" spans="1:10" x14ac:dyDescent="0.25">
      <c r="A196" s="25">
        <v>42736</v>
      </c>
      <c r="B196" s="8">
        <f>+'dados primários'!B198</f>
        <v>367708</v>
      </c>
      <c r="C196" s="8"/>
      <c r="D196" s="19">
        <f>+'dados primários'!F198</f>
        <v>17842.936278040001</v>
      </c>
      <c r="E196" s="20">
        <f t="shared" si="7"/>
        <v>17175.126633204167</v>
      </c>
      <c r="F196" s="20"/>
      <c r="G196" s="23">
        <f t="shared" si="8"/>
        <v>21.409332685158837</v>
      </c>
      <c r="H196" s="3"/>
      <c r="I196" s="23">
        <f t="shared" si="6"/>
        <v>367.70800000000003</v>
      </c>
      <c r="J196" s="3"/>
    </row>
    <row r="197" spans="1:10" x14ac:dyDescent="0.25">
      <c r="A197" s="1">
        <v>42767</v>
      </c>
      <c r="B197" s="8">
        <f>+'dados primários'!B199</f>
        <v>368981</v>
      </c>
      <c r="C197" s="21"/>
      <c r="D197" s="19">
        <f>+'dados primários'!F199</f>
        <v>16103.595292510001</v>
      </c>
      <c r="E197" s="20">
        <f t="shared" ref="E197:E207" si="9">SUM(D186:D197)/12</f>
        <v>17274.341064681666</v>
      </c>
      <c r="F197" s="20"/>
      <c r="G197" s="23">
        <f t="shared" ref="G197:G207" si="10">+B197/E197</f>
        <v>21.360062222830706</v>
      </c>
      <c r="H197" s="3"/>
      <c r="I197" s="23">
        <f t="shared" ref="I197:I207" si="11">+B197/1000</f>
        <v>368.98099999999999</v>
      </c>
      <c r="J197" s="3"/>
    </row>
    <row r="198" spans="1:10" x14ac:dyDescent="0.25">
      <c r="A198" s="1">
        <v>42795</v>
      </c>
      <c r="B198" s="8">
        <f>+'dados primários'!B200</f>
        <v>370111</v>
      </c>
      <c r="D198" s="19">
        <f>+'dados primários'!F200</f>
        <v>19119.768907959999</v>
      </c>
      <c r="E198" s="20">
        <f t="shared" si="9"/>
        <v>17428.107455469999</v>
      </c>
      <c r="F198" s="20"/>
      <c r="G198" s="23">
        <f t="shared" si="10"/>
        <v>21.236442393166257</v>
      </c>
      <c r="H198" s="3"/>
      <c r="I198" s="23">
        <f t="shared" si="11"/>
        <v>370.11099999999999</v>
      </c>
    </row>
    <row r="199" spans="1:10" x14ac:dyDescent="0.25">
      <c r="A199" s="1">
        <v>42826</v>
      </c>
      <c r="B199" s="8">
        <f>+'dados primários'!B201</f>
        <v>374945</v>
      </c>
      <c r="D199" s="19">
        <f>+'dados primários'!F201</f>
        <v>15988.872828520001</v>
      </c>
      <c r="E199" s="20">
        <f t="shared" si="9"/>
        <v>17426.889687805833</v>
      </c>
      <c r="F199" s="20"/>
      <c r="G199" s="23">
        <f t="shared" si="10"/>
        <v>21.515313789032664</v>
      </c>
      <c r="H199" s="3"/>
      <c r="I199" s="23">
        <f t="shared" si="11"/>
        <v>374.94499999999999</v>
      </c>
    </row>
    <row r="200" spans="1:10" x14ac:dyDescent="0.25">
      <c r="A200" s="1">
        <v>42856</v>
      </c>
      <c r="B200" s="8">
        <f>+'dados primários'!B202</f>
        <v>376491</v>
      </c>
      <c r="D200" s="19">
        <f>+'dados primários'!F202</f>
        <v>17940.677991840003</v>
      </c>
      <c r="E200" s="20">
        <f t="shared" si="9"/>
        <v>17558.340170572501</v>
      </c>
      <c r="F200" s="20"/>
      <c r="G200" s="23">
        <f t="shared" si="10"/>
        <v>21.442288755231711</v>
      </c>
      <c r="H200" s="3"/>
      <c r="I200" s="23">
        <f t="shared" si="11"/>
        <v>376.49099999999999</v>
      </c>
    </row>
    <row r="201" spans="1:10" x14ac:dyDescent="0.25">
      <c r="A201" s="1">
        <v>42887</v>
      </c>
      <c r="B201" s="8">
        <f>+'dados primários'!B203</f>
        <v>377175</v>
      </c>
      <c r="D201" s="19">
        <f>+'dados primários'!F203</f>
        <v>18593.501839740002</v>
      </c>
      <c r="E201" s="20">
        <f t="shared" si="9"/>
        <v>17523.629502979165</v>
      </c>
      <c r="F201" s="20"/>
      <c r="G201" s="23">
        <f t="shared" si="10"/>
        <v>21.523794481952329</v>
      </c>
      <c r="H201" s="3"/>
      <c r="I201" s="23">
        <f t="shared" si="11"/>
        <v>377.17500000000001</v>
      </c>
    </row>
    <row r="202" spans="1:10" x14ac:dyDescent="0.25">
      <c r="A202" s="1">
        <v>42917</v>
      </c>
      <c r="B202" s="8">
        <f>+'dados primários'!B204</f>
        <v>381029</v>
      </c>
      <c r="D202" s="19">
        <f>+'dados primários'!F204</f>
        <v>18362.208547859998</v>
      </c>
      <c r="E202" s="20">
        <f t="shared" si="9"/>
        <v>17631.409968097501</v>
      </c>
      <c r="F202" s="20"/>
      <c r="G202" s="23">
        <f t="shared" si="10"/>
        <v>21.610807115791577</v>
      </c>
      <c r="H202" s="3"/>
      <c r="I202" s="23">
        <f t="shared" si="11"/>
        <v>381.029</v>
      </c>
    </row>
    <row r="203" spans="1:10" x14ac:dyDescent="0.25">
      <c r="A203" s="1">
        <v>42948</v>
      </c>
      <c r="B203" s="8">
        <f>+'dados primários'!B205</f>
        <v>381843</v>
      </c>
      <c r="D203" s="19">
        <f>+'dados primários'!F205</f>
        <v>19833.283057649998</v>
      </c>
      <c r="E203" s="20">
        <f t="shared" si="9"/>
        <v>17759.007627756666</v>
      </c>
      <c r="F203" s="20"/>
      <c r="G203" s="23">
        <f t="shared" si="10"/>
        <v>21.501370347022863</v>
      </c>
      <c r="H203" s="3"/>
      <c r="I203" s="23">
        <f t="shared" si="11"/>
        <v>381.84300000000002</v>
      </c>
    </row>
    <row r="204" spans="1:10" x14ac:dyDescent="0.25">
      <c r="A204" s="1">
        <v>42979</v>
      </c>
      <c r="B204" s="8">
        <f>+'dados primários'!B206</f>
        <v>381244</v>
      </c>
      <c r="D204" s="19">
        <f>+'dados primários'!F206</f>
        <v>19219.513864820001</v>
      </c>
      <c r="E204" s="20">
        <f t="shared" si="9"/>
        <v>17913.683413213334</v>
      </c>
      <c r="F204" s="20"/>
      <c r="G204" s="23">
        <f t="shared" si="10"/>
        <v>21.28227853568017</v>
      </c>
      <c r="H204" s="3"/>
      <c r="I204" s="23">
        <f t="shared" si="11"/>
        <v>381.24400000000003</v>
      </c>
    </row>
    <row r="205" spans="1:10" x14ac:dyDescent="0.25">
      <c r="A205" s="1">
        <v>43009</v>
      </c>
      <c r="B205" s="8">
        <f>+'dados primários'!B207</f>
        <v>380351</v>
      </c>
      <c r="D205" s="19">
        <f>+'dados primários'!F207</f>
        <v>19461.839324590001</v>
      </c>
      <c r="E205" s="20">
        <f t="shared" si="9"/>
        <v>18124.556820369999</v>
      </c>
      <c r="F205" s="20"/>
      <c r="G205" s="23">
        <f t="shared" si="10"/>
        <v>20.985395878619638</v>
      </c>
      <c r="H205" s="3"/>
      <c r="I205" s="23">
        <f t="shared" si="11"/>
        <v>380.351</v>
      </c>
    </row>
    <row r="206" spans="1:10" x14ac:dyDescent="0.25">
      <c r="A206" s="1">
        <v>43040</v>
      </c>
      <c r="B206" s="8">
        <f>+'dados primários'!B208</f>
        <v>381056</v>
      </c>
      <c r="D206" s="19">
        <f>+'dados primários'!F208</f>
        <v>19208.081990569997</v>
      </c>
      <c r="E206" s="20">
        <f t="shared" si="9"/>
        <v>18328.663899337498</v>
      </c>
      <c r="F206" s="20"/>
      <c r="G206" s="23">
        <f t="shared" si="10"/>
        <v>20.790167908189616</v>
      </c>
      <c r="H206" s="3"/>
      <c r="I206" s="23">
        <f t="shared" si="11"/>
        <v>381.05599999999998</v>
      </c>
    </row>
    <row r="207" spans="1:10" x14ac:dyDescent="0.25">
      <c r="A207" s="1">
        <v>43070</v>
      </c>
      <c r="B207" s="8">
        <f>+'dados primários'!B209</f>
        <v>373972</v>
      </c>
      <c r="D207" s="19">
        <f>+'dados primários'!F209</f>
        <v>19868.820923859999</v>
      </c>
      <c r="E207" s="20">
        <f t="shared" si="9"/>
        <v>18461.925070663336</v>
      </c>
      <c r="F207" s="20"/>
      <c r="G207" s="23">
        <f t="shared" si="10"/>
        <v>20.256392470915994</v>
      </c>
      <c r="H207" s="3"/>
      <c r="I207" s="23">
        <f t="shared" si="11"/>
        <v>373.97199999999998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defaultRowHeight="15" x14ac:dyDescent="0.25"/>
  <cols>
    <col min="1" max="1" width="9.5703125" style="26" bestFit="1" customWidth="1"/>
    <col min="7" max="7" width="10.85546875" customWidth="1"/>
    <col min="8" max="9" width="10" bestFit="1" customWidth="1"/>
    <col min="10" max="10" width="9.28515625" bestFit="1" customWidth="1"/>
  </cols>
  <sheetData>
    <row r="1" spans="1:10" x14ac:dyDescent="0.25">
      <c r="A1" s="131"/>
      <c r="B1" s="132" t="s">
        <v>23</v>
      </c>
      <c r="C1" s="132" t="s">
        <v>30</v>
      </c>
      <c r="D1" s="132"/>
      <c r="E1" s="132" t="s">
        <v>33</v>
      </c>
      <c r="F1" s="127"/>
      <c r="G1" s="127" t="s">
        <v>110</v>
      </c>
      <c r="H1" s="126" t="s">
        <v>39</v>
      </c>
      <c r="I1" s="126"/>
      <c r="J1" s="126"/>
    </row>
    <row r="2" spans="1:10" x14ac:dyDescent="0.25">
      <c r="A2" s="131"/>
      <c r="B2" s="132"/>
      <c r="C2" s="132" t="s">
        <v>89</v>
      </c>
      <c r="D2" s="132" t="s">
        <v>88</v>
      </c>
      <c r="E2" s="132" t="s">
        <v>34</v>
      </c>
      <c r="F2" s="127"/>
      <c r="G2" s="127" t="s">
        <v>18</v>
      </c>
      <c r="H2" s="132" t="s">
        <v>40</v>
      </c>
      <c r="I2" s="126"/>
      <c r="J2" s="132" t="s">
        <v>42</v>
      </c>
    </row>
    <row r="3" spans="1:10" x14ac:dyDescent="0.25">
      <c r="A3" s="131"/>
      <c r="B3" s="132"/>
      <c r="C3" s="132" t="s">
        <v>31</v>
      </c>
      <c r="D3" s="132" t="s">
        <v>32</v>
      </c>
      <c r="E3" s="132" t="s">
        <v>37</v>
      </c>
      <c r="F3" s="132" t="s">
        <v>38</v>
      </c>
      <c r="G3" s="132" t="s">
        <v>111</v>
      </c>
      <c r="H3" s="132" t="s">
        <v>31</v>
      </c>
      <c r="I3" s="132" t="s">
        <v>41</v>
      </c>
      <c r="J3" s="126"/>
    </row>
    <row r="4" spans="1:10" x14ac:dyDescent="0.25">
      <c r="A4" s="31">
        <v>38412</v>
      </c>
      <c r="B4" s="29">
        <f>+'dados primários'!B56</f>
        <v>61960</v>
      </c>
      <c r="C4" s="20"/>
      <c r="D4" s="20"/>
      <c r="E4" s="20">
        <f>+'dados primários'!M6</f>
        <v>2579.042921854355</v>
      </c>
      <c r="F4" s="3"/>
      <c r="G4" s="3"/>
    </row>
    <row r="5" spans="1:10" x14ac:dyDescent="0.25">
      <c r="A5" s="31">
        <v>38504</v>
      </c>
      <c r="B5" s="29">
        <f>+'dados primários'!B59</f>
        <v>59885</v>
      </c>
      <c r="C5" s="20"/>
      <c r="D5" s="20"/>
      <c r="E5" s="20">
        <f>+'dados primários'!M7</f>
        <v>2434.6033094619697</v>
      </c>
      <c r="F5" s="3"/>
      <c r="G5" s="3"/>
    </row>
    <row r="6" spans="1:10" x14ac:dyDescent="0.25">
      <c r="A6" s="31">
        <v>38596</v>
      </c>
      <c r="B6" s="29">
        <f>+'dados primários'!B62</f>
        <v>57008</v>
      </c>
      <c r="C6" s="20"/>
      <c r="D6" s="20"/>
      <c r="E6" s="20">
        <f>+'dados primários'!M8</f>
        <v>5557.216580756336</v>
      </c>
      <c r="F6" s="3"/>
      <c r="G6" s="3"/>
    </row>
    <row r="7" spans="1:10" x14ac:dyDescent="0.25">
      <c r="A7" s="31">
        <v>38687</v>
      </c>
      <c r="B7" s="29">
        <f>+'dados primários'!B65</f>
        <v>53799</v>
      </c>
      <c r="C7" s="20">
        <f>+D7-'dados primários'!Q9</f>
        <v>39988.013957004106</v>
      </c>
      <c r="D7" s="20">
        <f>+'dados primários'!P9</f>
        <v>47544.951205004108</v>
      </c>
      <c r="E7" s="20">
        <f>+'dados primários'!M9</f>
        <v>2976.3614872476451</v>
      </c>
      <c r="F7" s="20">
        <f>SUM(E4:E7)</f>
        <v>13547.224299320305</v>
      </c>
      <c r="G7" s="20">
        <f>+D7-F7</f>
        <v>33997.726905683805</v>
      </c>
      <c r="H7" s="23">
        <f>+B7/C7</f>
        <v>1.3453781440069952</v>
      </c>
      <c r="I7" s="23">
        <f>+B7/D7</f>
        <v>1.1315397037222672</v>
      </c>
      <c r="J7" s="23">
        <f>+B7/G7</f>
        <v>1.5824293238559364</v>
      </c>
    </row>
    <row r="8" spans="1:10" x14ac:dyDescent="0.25">
      <c r="A8" s="31">
        <v>38777</v>
      </c>
      <c r="B8" s="29">
        <f>+'dados primários'!B68</f>
        <v>59824</v>
      </c>
      <c r="C8" s="20">
        <f>+D8-'dados primários'!Q10</f>
        <v>38181.901266779663</v>
      </c>
      <c r="D8" s="20">
        <f>+'dados primários'!P10</f>
        <v>49058.786110779663</v>
      </c>
      <c r="E8" s="20">
        <f>+'dados primários'!M10</f>
        <v>1487.402756860999</v>
      </c>
      <c r="F8" s="20">
        <f t="shared" ref="F8:F51" si="0">SUM(E5:E8)</f>
        <v>12455.584134326949</v>
      </c>
      <c r="G8" s="20">
        <f t="shared" ref="G8:G51" si="1">+D8-F8</f>
        <v>36603.201976452714</v>
      </c>
      <c r="H8" s="23">
        <f t="shared" ref="H8:H50" si="2">+B8/C8</f>
        <v>1.5668156381738418</v>
      </c>
      <c r="I8" s="23">
        <f t="shared" ref="I8:I50" si="3">+B8/D8</f>
        <v>1.2194349828573297</v>
      </c>
      <c r="J8" s="23">
        <f t="shared" ref="J8:J51" si="4">+B8/G8</f>
        <v>1.6343925331583151</v>
      </c>
    </row>
    <row r="9" spans="1:10" x14ac:dyDescent="0.25">
      <c r="A9" s="31">
        <v>38869</v>
      </c>
      <c r="B9" s="29">
        <f>+'dados primários'!B71</f>
        <v>62670</v>
      </c>
      <c r="C9" s="20">
        <f>+D9-'dados primários'!Q11</f>
        <v>35196.619283955581</v>
      </c>
      <c r="D9" s="20">
        <f>+'dados primários'!P11</f>
        <v>46105.613503955581</v>
      </c>
      <c r="E9" s="20">
        <f>+'dados primários'!M11</f>
        <v>985.83680113941932</v>
      </c>
      <c r="F9" s="20">
        <f t="shared" si="0"/>
        <v>11006.817626004398</v>
      </c>
      <c r="G9" s="20">
        <f t="shared" si="1"/>
        <v>35098.795877951183</v>
      </c>
      <c r="H9" s="23">
        <f t="shared" si="2"/>
        <v>1.7805687385597342</v>
      </c>
      <c r="I9" s="23">
        <f t="shared" si="3"/>
        <v>1.3592704930522894</v>
      </c>
      <c r="J9" s="23">
        <f t="shared" si="4"/>
        <v>1.7855313389645042</v>
      </c>
    </row>
    <row r="10" spans="1:10" x14ac:dyDescent="0.25">
      <c r="A10" s="31">
        <v>38961</v>
      </c>
      <c r="B10" s="29">
        <f>+'dados primários'!B74</f>
        <v>73393</v>
      </c>
      <c r="C10" s="20">
        <f>+D10-'dados primários'!Q12</f>
        <v>38584.469847919536</v>
      </c>
      <c r="D10" s="20">
        <f>+'dados primários'!P12</f>
        <v>50759.362351919539</v>
      </c>
      <c r="E10" s="20">
        <f>+'dados primários'!M12</f>
        <v>7333.8524438936474</v>
      </c>
      <c r="F10" s="20">
        <f t="shared" si="0"/>
        <v>12783.453489141712</v>
      </c>
      <c r="G10" s="20">
        <f t="shared" si="1"/>
        <v>37975.908862777826</v>
      </c>
      <c r="H10" s="23">
        <f t="shared" si="2"/>
        <v>1.9021383548686319</v>
      </c>
      <c r="I10" s="23">
        <f t="shared" si="3"/>
        <v>1.4459007481449289</v>
      </c>
      <c r="J10" s="23">
        <f t="shared" si="4"/>
        <v>1.9326199740261205</v>
      </c>
    </row>
    <row r="11" spans="1:10" x14ac:dyDescent="0.25">
      <c r="A11" s="31">
        <v>39052</v>
      </c>
      <c r="B11" s="29">
        <f>+'dados primários'!B77</f>
        <v>85839</v>
      </c>
      <c r="C11" s="20">
        <f>+D11-'dados primários'!Q13</f>
        <v>41414.916576793257</v>
      </c>
      <c r="D11" s="20">
        <f>+'dados primários'!P13</f>
        <v>53178.007579793259</v>
      </c>
      <c r="E11" s="20">
        <f>+'dados primários'!M13</f>
        <v>3222.828296616025</v>
      </c>
      <c r="F11" s="20">
        <f t="shared" si="0"/>
        <v>13029.920298510093</v>
      </c>
      <c r="G11" s="20">
        <f t="shared" si="1"/>
        <v>40148.087281283166</v>
      </c>
      <c r="H11" s="23">
        <f t="shared" si="2"/>
        <v>2.0726590102103373</v>
      </c>
      <c r="I11" s="23">
        <f t="shared" si="3"/>
        <v>1.6141823266168656</v>
      </c>
      <c r="J11" s="23">
        <f t="shared" si="4"/>
        <v>2.1380595144819692</v>
      </c>
    </row>
    <row r="12" spans="1:10" x14ac:dyDescent="0.25">
      <c r="A12" s="31">
        <v>39142</v>
      </c>
      <c r="B12" s="29">
        <f>+'dados primários'!B80</f>
        <v>109531</v>
      </c>
      <c r="C12" s="20">
        <f>+D12-'dados primários'!Q14</f>
        <v>54882.355382436348</v>
      </c>
      <c r="D12" s="20">
        <f>+'dados primários'!P14</f>
        <v>66526.607444436348</v>
      </c>
      <c r="E12" s="20">
        <f>+'dados primários'!M14</f>
        <v>80.729362144439847</v>
      </c>
      <c r="F12" s="20">
        <f t="shared" si="0"/>
        <v>11623.246903793533</v>
      </c>
      <c r="G12" s="20">
        <f t="shared" si="1"/>
        <v>54903.360540642811</v>
      </c>
      <c r="H12" s="23">
        <f t="shared" si="2"/>
        <v>1.9957416046879888</v>
      </c>
      <c r="I12" s="23">
        <f t="shared" si="3"/>
        <v>1.6464239528745146</v>
      </c>
      <c r="J12" s="23">
        <f t="shared" si="4"/>
        <v>1.9949780654850533</v>
      </c>
    </row>
    <row r="13" spans="1:10" x14ac:dyDescent="0.25">
      <c r="A13" s="31">
        <v>39234</v>
      </c>
      <c r="B13" s="29">
        <f>+'dados primários'!B83</f>
        <v>147101</v>
      </c>
      <c r="C13" s="20">
        <f>+D13-'dados primários'!Q15</f>
        <v>68427.164248183981</v>
      </c>
      <c r="D13" s="20">
        <f>+'dados primários'!P15</f>
        <v>80441.285693183978</v>
      </c>
      <c r="E13" s="20">
        <f>+'dados primários'!M15</f>
        <v>1926.9685220876961</v>
      </c>
      <c r="F13" s="20">
        <f t="shared" si="0"/>
        <v>12564.37862474181</v>
      </c>
      <c r="G13" s="20">
        <f t="shared" si="1"/>
        <v>67876.907068442175</v>
      </c>
      <c r="H13" s="23">
        <f t="shared" si="2"/>
        <v>2.1497456692267352</v>
      </c>
      <c r="I13" s="23">
        <f t="shared" si="3"/>
        <v>1.8286753963762701</v>
      </c>
      <c r="J13" s="23">
        <f t="shared" si="4"/>
        <v>2.1671729952526264</v>
      </c>
    </row>
    <row r="14" spans="1:10" x14ac:dyDescent="0.25">
      <c r="A14" s="31">
        <v>39326</v>
      </c>
      <c r="B14" s="29">
        <f>+'dados primários'!B86</f>
        <v>162962</v>
      </c>
      <c r="C14" s="20">
        <f>+D14-'dados primários'!Q16</f>
        <v>65762.783768042325</v>
      </c>
      <c r="D14" s="20">
        <f>+'dados primários'!P16</f>
        <v>78311.406303042328</v>
      </c>
      <c r="E14" s="20">
        <f>+'dados primários'!M16</f>
        <v>746.50579888386153</v>
      </c>
      <c r="F14" s="20">
        <f t="shared" si="0"/>
        <v>5977.0319797320226</v>
      </c>
      <c r="G14" s="20">
        <f t="shared" si="1"/>
        <v>72334.374323310301</v>
      </c>
      <c r="H14" s="23">
        <f t="shared" si="2"/>
        <v>2.4780277029451421</v>
      </c>
      <c r="I14" s="23">
        <f t="shared" si="3"/>
        <v>2.080948455572162</v>
      </c>
      <c r="J14" s="23">
        <f t="shared" si="4"/>
        <v>2.2528984528381311</v>
      </c>
    </row>
    <row r="15" spans="1:10" x14ac:dyDescent="0.25">
      <c r="A15" s="31">
        <v>39417</v>
      </c>
      <c r="B15" s="29">
        <f>+'dados primários'!B89</f>
        <v>180334</v>
      </c>
      <c r="C15" s="20">
        <f>+D15-'dados primários'!Q17</f>
        <v>63636.490136082066</v>
      </c>
      <c r="D15" s="20">
        <f>+'dados primários'!P17</f>
        <v>77299.349620082066</v>
      </c>
      <c r="E15" s="20">
        <f>+'dados primários'!M17</f>
        <v>-2346.1729669294832</v>
      </c>
      <c r="F15" s="20">
        <f t="shared" si="0"/>
        <v>408.03071618651438</v>
      </c>
      <c r="G15" s="20">
        <f t="shared" si="1"/>
        <v>76891.318903895546</v>
      </c>
      <c r="H15" s="23">
        <f t="shared" si="2"/>
        <v>2.833814366794408</v>
      </c>
      <c r="I15" s="23">
        <f t="shared" si="3"/>
        <v>2.3329303659904266</v>
      </c>
      <c r="J15" s="23">
        <f t="shared" si="4"/>
        <v>2.3453102713115737</v>
      </c>
    </row>
    <row r="16" spans="1:10" x14ac:dyDescent="0.25">
      <c r="A16" s="31">
        <v>39508</v>
      </c>
      <c r="B16" s="29">
        <f>+'dados primários'!B92</f>
        <v>195232</v>
      </c>
      <c r="C16" s="20">
        <f>+D16-'dados primários'!Q18</f>
        <v>64688.460710868385</v>
      </c>
      <c r="D16" s="20">
        <f>+'dados primários'!P18</f>
        <v>78624.709259868381</v>
      </c>
      <c r="E16" s="20">
        <f>+'dados primários'!M18</f>
        <v>-11099.050695770246</v>
      </c>
      <c r="F16" s="20">
        <f t="shared" si="0"/>
        <v>-10771.749341728171</v>
      </c>
      <c r="G16" s="20">
        <f t="shared" si="1"/>
        <v>89396.458601596547</v>
      </c>
      <c r="H16" s="23">
        <f t="shared" si="2"/>
        <v>3.0180344045069978</v>
      </c>
      <c r="I16" s="23">
        <f t="shared" si="3"/>
        <v>2.4830870834094174</v>
      </c>
      <c r="J16" s="23">
        <f t="shared" si="4"/>
        <v>2.1838896423187095</v>
      </c>
    </row>
    <row r="17" spans="1:10" x14ac:dyDescent="0.25">
      <c r="A17" s="31">
        <v>39600</v>
      </c>
      <c r="B17" s="29">
        <f>+'dados primários'!B95</f>
        <v>200827</v>
      </c>
      <c r="C17" s="20">
        <f>+D17-'dados primários'!Q19</f>
        <v>65083.140999121621</v>
      </c>
      <c r="D17" s="20">
        <f>+'dados primários'!P19</f>
        <v>79920.363884121616</v>
      </c>
      <c r="E17" s="20">
        <f>+'dados primários'!M19</f>
        <v>-6949.006861637703</v>
      </c>
      <c r="F17" s="20">
        <f t="shared" si="0"/>
        <v>-19647.724725453569</v>
      </c>
      <c r="G17" s="20">
        <f t="shared" si="1"/>
        <v>99568.088609575178</v>
      </c>
      <c r="H17" s="23">
        <f t="shared" si="2"/>
        <v>3.0856992597009172</v>
      </c>
      <c r="I17" s="23">
        <f t="shared" si="3"/>
        <v>2.5128389091318919</v>
      </c>
      <c r="J17" s="23">
        <f t="shared" si="4"/>
        <v>2.0169815731572358</v>
      </c>
    </row>
    <row r="18" spans="1:10" x14ac:dyDescent="0.25">
      <c r="A18" s="31">
        <v>39692</v>
      </c>
      <c r="B18" s="29">
        <f>+'dados primários'!B98</f>
        <v>206494</v>
      </c>
      <c r="C18" s="20">
        <f>+D18-'dados primários'!Q20</f>
        <v>71181.130284407118</v>
      </c>
      <c r="D18" s="20">
        <f>+'dados primários'!P20</f>
        <v>86354.22012840712</v>
      </c>
      <c r="E18" s="20">
        <f>+'dados primários'!M20</f>
        <v>-7096.8276282520892</v>
      </c>
      <c r="F18" s="20">
        <f t="shared" si="0"/>
        <v>-27491.058152589521</v>
      </c>
      <c r="G18" s="20">
        <f t="shared" si="1"/>
        <v>113845.27828099664</v>
      </c>
      <c r="H18" s="23">
        <f t="shared" si="2"/>
        <v>2.9009654549589867</v>
      </c>
      <c r="I18" s="23">
        <f t="shared" si="3"/>
        <v>2.391243875434776</v>
      </c>
      <c r="J18" s="23">
        <f t="shared" si="4"/>
        <v>1.8138125982732876</v>
      </c>
    </row>
    <row r="19" spans="1:10" x14ac:dyDescent="0.25">
      <c r="A19" s="31">
        <v>39783</v>
      </c>
      <c r="B19" s="29">
        <f>+'dados primários'!B101</f>
        <v>193783</v>
      </c>
      <c r="C19" s="20">
        <f>+D19-'dados primários'!Q21</f>
        <v>63031.428081671096</v>
      </c>
      <c r="D19" s="20">
        <f>+'dados primários'!P21</f>
        <v>80032.878129671095</v>
      </c>
      <c r="E19" s="20">
        <f>+'dados primários'!M21</f>
        <v>-5495.5662568527068</v>
      </c>
      <c r="F19" s="20">
        <f t="shared" si="0"/>
        <v>-30640.451442512745</v>
      </c>
      <c r="G19" s="20">
        <f t="shared" si="1"/>
        <v>110673.32957218384</v>
      </c>
      <c r="H19" s="23">
        <f t="shared" si="2"/>
        <v>3.0743869510446671</v>
      </c>
      <c r="I19" s="23">
        <f t="shared" si="3"/>
        <v>2.4212924054290332</v>
      </c>
      <c r="J19" s="23">
        <f t="shared" si="4"/>
        <v>1.7509457856656423</v>
      </c>
    </row>
    <row r="20" spans="1:10" x14ac:dyDescent="0.25">
      <c r="A20" s="31">
        <v>39873</v>
      </c>
      <c r="B20" s="29">
        <f>+'dados primários'!B104</f>
        <v>190388</v>
      </c>
      <c r="C20" s="20">
        <f>+D20-'dados primários'!Q22</f>
        <v>59527.017975623101</v>
      </c>
      <c r="D20" s="20">
        <f>+'dados primários'!P22</f>
        <v>78358.8470016231</v>
      </c>
      <c r="E20" s="20">
        <f>+'dados primários'!M22</f>
        <v>-5659.9249978986081</v>
      </c>
      <c r="F20" s="20">
        <f t="shared" si="0"/>
        <v>-25201.325744641108</v>
      </c>
      <c r="G20" s="20">
        <f t="shared" si="1"/>
        <v>103560.1727462642</v>
      </c>
      <c r="H20" s="23">
        <f t="shared" si="2"/>
        <v>3.1983460027842443</v>
      </c>
      <c r="I20" s="23">
        <f t="shared" si="3"/>
        <v>2.4296937395729721</v>
      </c>
      <c r="J20" s="23">
        <f t="shared" si="4"/>
        <v>1.8384287603157556</v>
      </c>
    </row>
    <row r="21" spans="1:10" x14ac:dyDescent="0.25">
      <c r="A21" s="31">
        <v>39965</v>
      </c>
      <c r="B21" s="29">
        <f>+'dados primários'!B107</f>
        <v>201467</v>
      </c>
      <c r="C21" s="20">
        <f>+D21-'dados primários'!Q23</f>
        <v>61570.098192385209</v>
      </c>
      <c r="D21" s="20">
        <f>+'dados primários'!P23</f>
        <v>82057.291282385209</v>
      </c>
      <c r="E21" s="20">
        <f>+'dados primários'!M23</f>
        <v>-2367.0724068433519</v>
      </c>
      <c r="F21" s="20">
        <f t="shared" si="0"/>
        <v>-20619.391289846757</v>
      </c>
      <c r="G21" s="20">
        <f t="shared" si="1"/>
        <v>102676.68257223196</v>
      </c>
      <c r="H21" s="23">
        <f t="shared" si="2"/>
        <v>3.2721565486299125</v>
      </c>
      <c r="I21" s="23">
        <f t="shared" si="3"/>
        <v>2.4551992498349482</v>
      </c>
      <c r="J21" s="23">
        <f t="shared" si="4"/>
        <v>1.9621494866497082</v>
      </c>
    </row>
    <row r="22" spans="1:10" x14ac:dyDescent="0.25">
      <c r="A22" s="31">
        <v>40057</v>
      </c>
      <c r="B22" s="29">
        <f>+'dados primários'!B110</f>
        <v>221629</v>
      </c>
      <c r="C22" s="20">
        <f>+D22-'dados primários'!Q24</f>
        <v>63074.984508081252</v>
      </c>
      <c r="D22" s="20">
        <f>+'dados primários'!P24</f>
        <v>84161.476244081248</v>
      </c>
      <c r="E22" s="20">
        <f>+'dados primários'!M24</f>
        <v>-5825.3645414875064</v>
      </c>
      <c r="F22" s="20">
        <f t="shared" si="0"/>
        <v>-19347.928203082174</v>
      </c>
      <c r="G22" s="20">
        <f t="shared" si="1"/>
        <v>103509.40444716343</v>
      </c>
      <c r="H22" s="23">
        <f t="shared" si="2"/>
        <v>3.5137384769647402</v>
      </c>
      <c r="I22" s="23">
        <f t="shared" si="3"/>
        <v>2.6333782377728467</v>
      </c>
      <c r="J22" s="23">
        <f t="shared" si="4"/>
        <v>2.1411484413779132</v>
      </c>
    </row>
    <row r="23" spans="1:10" x14ac:dyDescent="0.25">
      <c r="A23" s="31">
        <v>40148</v>
      </c>
      <c r="B23" s="29">
        <f>+'dados primários'!B113</f>
        <v>238520</v>
      </c>
      <c r="C23" s="20">
        <f>+D23-'dados primários'!Q25</f>
        <v>53615.513957582618</v>
      </c>
      <c r="D23" s="20">
        <f>+'dados primários'!P25</f>
        <v>74877.130556582619</v>
      </c>
      <c r="E23" s="20">
        <f>+'dados primários'!M25</f>
        <v>-12408.876350653909</v>
      </c>
      <c r="F23" s="20">
        <f t="shared" si="0"/>
        <v>-26261.238296883377</v>
      </c>
      <c r="G23" s="20">
        <f t="shared" si="1"/>
        <v>101138.368853466</v>
      </c>
      <c r="H23" s="23">
        <f t="shared" si="2"/>
        <v>4.4487123668851281</v>
      </c>
      <c r="I23" s="23">
        <f t="shared" si="3"/>
        <v>3.1854853174395741</v>
      </c>
      <c r="J23" s="23">
        <f t="shared" si="4"/>
        <v>2.358353241246939</v>
      </c>
    </row>
    <row r="24" spans="1:10" x14ac:dyDescent="0.25">
      <c r="A24" s="31">
        <v>40238</v>
      </c>
      <c r="B24" s="29">
        <f>+'dados primários'!B116</f>
        <v>243762</v>
      </c>
      <c r="C24" s="20">
        <f>+D24-'dados primários'!Q26</f>
        <v>59354.6412086817</v>
      </c>
      <c r="D24" s="20">
        <f>+'dados primários'!P26</f>
        <v>80950.057575681698</v>
      </c>
      <c r="E24" s="20">
        <f>+'dados primários'!M26</f>
        <v>-17577.243191834998</v>
      </c>
      <c r="F24" s="20">
        <f t="shared" si="0"/>
        <v>-38178.556490819763</v>
      </c>
      <c r="G24" s="20">
        <f t="shared" si="1"/>
        <v>119128.61406650147</v>
      </c>
      <c r="H24" s="23">
        <f t="shared" si="2"/>
        <v>4.10687344807579</v>
      </c>
      <c r="I24" s="23">
        <f t="shared" si="3"/>
        <v>3.0112640719508126</v>
      </c>
      <c r="J24" s="23">
        <f t="shared" si="4"/>
        <v>2.0462086452539783</v>
      </c>
    </row>
    <row r="25" spans="1:10" x14ac:dyDescent="0.25">
      <c r="A25" s="31">
        <v>40330</v>
      </c>
      <c r="B25" s="29">
        <f>+'dados primários'!B119</f>
        <v>253114</v>
      </c>
      <c r="C25" s="20">
        <f>+D25-'dados primários'!Q27</f>
        <v>68052.016698303982</v>
      </c>
      <c r="D25" s="20">
        <f>+'dados primários'!P27</f>
        <v>83167.368185303989</v>
      </c>
      <c r="E25" s="20">
        <f>+'dados primários'!M27</f>
        <v>-17822.664824605003</v>
      </c>
      <c r="F25" s="20">
        <f t="shared" si="0"/>
        <v>-53634.148908581417</v>
      </c>
      <c r="G25" s="20">
        <f t="shared" si="1"/>
        <v>136801.5170938854</v>
      </c>
      <c r="H25" s="23">
        <f t="shared" si="2"/>
        <v>3.7194195305355029</v>
      </c>
      <c r="I25" s="23">
        <f t="shared" si="3"/>
        <v>3.0434292382084331</v>
      </c>
      <c r="J25" s="23">
        <f t="shared" si="4"/>
        <v>1.8502280192279636</v>
      </c>
    </row>
    <row r="26" spans="1:10" x14ac:dyDescent="0.25">
      <c r="A26" s="31">
        <v>40422</v>
      </c>
      <c r="B26" s="29">
        <f>+'dados primários'!B122</f>
        <v>275206</v>
      </c>
      <c r="C26" s="20">
        <f>+D26-'dados primários'!Q28</f>
        <v>79868.749474757264</v>
      </c>
      <c r="D26" s="20">
        <f>+'dados primários'!P28</f>
        <v>96529.727418757262</v>
      </c>
      <c r="E26" s="20">
        <f>+'dados primários'!M28</f>
        <v>-19445.090435930004</v>
      </c>
      <c r="F26" s="20">
        <f t="shared" si="0"/>
        <v>-67253.874803023908</v>
      </c>
      <c r="G26" s="20">
        <f t="shared" si="1"/>
        <v>163783.60222178116</v>
      </c>
      <c r="H26" s="23">
        <f t="shared" si="2"/>
        <v>3.4457281704026128</v>
      </c>
      <c r="I26" s="23">
        <f t="shared" si="3"/>
        <v>2.8509973803833937</v>
      </c>
      <c r="J26" s="23">
        <f t="shared" si="4"/>
        <v>1.6803025227601269</v>
      </c>
    </row>
    <row r="27" spans="1:10" x14ac:dyDescent="0.25">
      <c r="A27" s="31">
        <v>40513</v>
      </c>
      <c r="B27" s="29">
        <f>+'dados primários'!B125</f>
        <v>288575</v>
      </c>
      <c r="C27" s="20">
        <f>+D27-'dados primários'!Q29</f>
        <v>77532.144396084652</v>
      </c>
      <c r="D27" s="20">
        <f>+'dados primários'!P29</f>
        <v>92554.077114084648</v>
      </c>
      <c r="E27" s="20">
        <f>+'dados primários'!M29</f>
        <v>-20979.118804610003</v>
      </c>
      <c r="F27" s="20">
        <f t="shared" si="0"/>
        <v>-75824.117256980011</v>
      </c>
      <c r="G27" s="20">
        <f t="shared" si="1"/>
        <v>168378.19437106466</v>
      </c>
      <c r="H27" s="23">
        <f t="shared" si="2"/>
        <v>3.7220046246337661</v>
      </c>
      <c r="I27" s="23">
        <f t="shared" si="3"/>
        <v>3.1179069469224427</v>
      </c>
      <c r="J27" s="23">
        <f t="shared" si="4"/>
        <v>1.7138501875370558</v>
      </c>
    </row>
    <row r="28" spans="1:10" x14ac:dyDescent="0.25">
      <c r="A28" s="31">
        <v>40603</v>
      </c>
      <c r="B28" s="29">
        <f>+'dados primários'!B128</f>
        <v>317146</v>
      </c>
      <c r="C28" s="20">
        <f>+D28-'dados primários'!Q30</f>
        <v>77583.181390250698</v>
      </c>
      <c r="D28" s="20">
        <f>+'dados primários'!P30</f>
        <v>94547.823404250696</v>
      </c>
      <c r="E28" s="20">
        <f>+'dados primários'!M30</f>
        <v>-19315.339179119997</v>
      </c>
      <c r="F28" s="20">
        <f t="shared" si="0"/>
        <v>-77562.213244265004</v>
      </c>
      <c r="G28" s="20">
        <f t="shared" si="1"/>
        <v>172110.0366485157</v>
      </c>
      <c r="H28" s="23">
        <f t="shared" si="2"/>
        <v>4.0878189617505605</v>
      </c>
      <c r="I28" s="23">
        <f t="shared" si="3"/>
        <v>3.3543448022489506</v>
      </c>
      <c r="J28" s="23">
        <f t="shared" si="4"/>
        <v>1.8426932337925053</v>
      </c>
    </row>
    <row r="29" spans="1:10" x14ac:dyDescent="0.25">
      <c r="A29" s="31">
        <v>40695</v>
      </c>
      <c r="B29" s="29">
        <f>+'dados primários'!B131</f>
        <v>335775</v>
      </c>
      <c r="C29" s="20">
        <f>+D29-'dados primários'!Q31</f>
        <v>76323.539211840631</v>
      </c>
      <c r="D29" s="20">
        <f>+'dados primários'!P31</f>
        <v>92150.530770840633</v>
      </c>
      <c r="E29" s="20">
        <f>+'dados primários'!M31</f>
        <v>-15982.881389874994</v>
      </c>
      <c r="F29" s="20">
        <f t="shared" si="0"/>
        <v>-75722.429809534995</v>
      </c>
      <c r="G29" s="20">
        <f t="shared" si="1"/>
        <v>167872.96058037563</v>
      </c>
      <c r="H29" s="23">
        <f t="shared" si="2"/>
        <v>4.3993635969636582</v>
      </c>
      <c r="I29" s="23">
        <f t="shared" si="3"/>
        <v>3.6437663157361859</v>
      </c>
      <c r="J29" s="23">
        <f t="shared" si="4"/>
        <v>2.0001732193150596</v>
      </c>
    </row>
    <row r="30" spans="1:10" x14ac:dyDescent="0.25">
      <c r="A30" s="31">
        <v>40787</v>
      </c>
      <c r="B30" s="29">
        <f>+'dados primários'!B134</f>
        <v>349708</v>
      </c>
      <c r="C30" s="20">
        <f>+D30-'dados primários'!Q32</f>
        <v>73395.440001362847</v>
      </c>
      <c r="D30" s="20">
        <f>+'dados primários'!P32</f>
        <v>87105.952319362841</v>
      </c>
      <c r="E30" s="20">
        <f>+'dados primários'!M32</f>
        <v>-19995.723533345001</v>
      </c>
      <c r="F30" s="20">
        <f t="shared" si="0"/>
        <v>-76273.062906949985</v>
      </c>
      <c r="G30" s="20">
        <f t="shared" si="1"/>
        <v>163379.01522631283</v>
      </c>
      <c r="H30" s="23">
        <f t="shared" si="2"/>
        <v>4.7647101780915326</v>
      </c>
      <c r="I30" s="23">
        <f t="shared" si="3"/>
        <v>4.0147428584195985</v>
      </c>
      <c r="J30" s="23">
        <f t="shared" si="4"/>
        <v>2.1404707300725496</v>
      </c>
    </row>
    <row r="31" spans="1:10" x14ac:dyDescent="0.25">
      <c r="A31" s="31">
        <v>40878</v>
      </c>
      <c r="B31" s="29">
        <f>+'dados primários'!B137</f>
        <v>352012</v>
      </c>
      <c r="C31" s="20">
        <f>+D31-'dados primários'!Q33</f>
        <v>77020.525230859159</v>
      </c>
      <c r="D31" s="20">
        <f>+'dados primários'!P33</f>
        <v>89412.314167859164</v>
      </c>
      <c r="E31" s="20">
        <f>+'dados primários'!M33</f>
        <v>-21738.137155505006</v>
      </c>
      <c r="F31" s="20">
        <f t="shared" si="0"/>
        <v>-77032.081257844999</v>
      </c>
      <c r="G31" s="20">
        <f t="shared" si="1"/>
        <v>166444.39542570416</v>
      </c>
      <c r="H31" s="23">
        <f t="shared" si="2"/>
        <v>4.5703661322081244</v>
      </c>
      <c r="I31" s="23">
        <f t="shared" si="3"/>
        <v>3.9369521220437993</v>
      </c>
      <c r="J31" s="23">
        <f t="shared" si="4"/>
        <v>2.1148924786543968</v>
      </c>
    </row>
    <row r="32" spans="1:10" x14ac:dyDescent="0.25">
      <c r="A32" s="31">
        <v>40969</v>
      </c>
      <c r="B32" s="29">
        <f>+'dados primários'!B140</f>
        <v>365216</v>
      </c>
      <c r="C32" s="20">
        <f>+D32-'dados primários'!Q34</f>
        <v>72694.717488115566</v>
      </c>
      <c r="D32" s="20">
        <f>+'dados primários'!P34</f>
        <v>84307.813280115573</v>
      </c>
      <c r="E32" s="20">
        <f>+'dados primários'!M34</f>
        <v>-16118.925826954997</v>
      </c>
      <c r="F32" s="20">
        <f t="shared" si="0"/>
        <v>-73835.667905679991</v>
      </c>
      <c r="G32" s="20">
        <f t="shared" si="1"/>
        <v>158143.48118579556</v>
      </c>
      <c r="H32" s="23">
        <f t="shared" si="2"/>
        <v>5.0239689020004379</v>
      </c>
      <c r="I32" s="23">
        <f t="shared" si="3"/>
        <v>4.3319353899804929</v>
      </c>
      <c r="J32" s="23">
        <f t="shared" si="4"/>
        <v>2.3093964876802247</v>
      </c>
    </row>
    <row r="33" spans="1:10" x14ac:dyDescent="0.25">
      <c r="A33" s="31">
        <v>41061</v>
      </c>
      <c r="B33" s="29">
        <f>+'dados primários'!B143</f>
        <v>373910</v>
      </c>
      <c r="C33" s="20">
        <f>+D33-'dados primários'!Q35</f>
        <v>78480.300060866852</v>
      </c>
      <c r="D33" s="20">
        <f>+'dados primários'!P35</f>
        <v>90597.340328866849</v>
      </c>
      <c r="E33" s="20">
        <f>+'dados primários'!M35</f>
        <v>-19144.866689620001</v>
      </c>
      <c r="F33" s="20">
        <f t="shared" si="0"/>
        <v>-76997.653205425013</v>
      </c>
      <c r="G33" s="20">
        <f t="shared" si="1"/>
        <v>167594.99353429186</v>
      </c>
      <c r="H33" s="23">
        <f t="shared" si="2"/>
        <v>4.7643803567265568</v>
      </c>
      <c r="I33" s="23">
        <f t="shared" si="3"/>
        <v>4.1271631004035312</v>
      </c>
      <c r="J33" s="23">
        <f t="shared" si="4"/>
        <v>2.2310332314520704</v>
      </c>
    </row>
    <row r="34" spans="1:10" x14ac:dyDescent="0.25">
      <c r="A34" s="31">
        <v>41153</v>
      </c>
      <c r="B34" s="29">
        <f>+'dados primários'!B146</f>
        <v>378726</v>
      </c>
      <c r="C34" s="20">
        <f>+D34-'dados primários'!Q36</f>
        <v>81684.245945983916</v>
      </c>
      <c r="D34" s="20">
        <f>+'dados primários'!P36</f>
        <v>95292.060176983912</v>
      </c>
      <c r="E34" s="20">
        <f>+'dados primários'!M36</f>
        <v>-15519.463619220007</v>
      </c>
      <c r="F34" s="20">
        <f t="shared" si="0"/>
        <v>-72521.393291300017</v>
      </c>
      <c r="G34" s="20">
        <f t="shared" si="1"/>
        <v>167813.45346828393</v>
      </c>
      <c r="H34" s="23">
        <f t="shared" si="2"/>
        <v>4.6364631957359759</v>
      </c>
      <c r="I34" s="23">
        <f t="shared" si="3"/>
        <v>3.9743709947775319</v>
      </c>
      <c r="J34" s="23">
        <f t="shared" si="4"/>
        <v>2.2568274007398204</v>
      </c>
    </row>
    <row r="35" spans="1:10" x14ac:dyDescent="0.25">
      <c r="A35" s="31">
        <v>41244</v>
      </c>
      <c r="B35" s="29">
        <f>+'dados primários'!B149</f>
        <v>373147</v>
      </c>
      <c r="C35" s="20">
        <f>+D35-'dados primários'!Q37</f>
        <v>76967.138498973378</v>
      </c>
      <c r="D35" s="20">
        <f>+'dados primários'!P37</f>
        <v>92488.809848973382</v>
      </c>
      <c r="E35" s="20">
        <f>+'dados primários'!M37</f>
        <v>-23435.117693054999</v>
      </c>
      <c r="F35" s="20">
        <f t="shared" si="0"/>
        <v>-74218.373828850003</v>
      </c>
      <c r="G35" s="20">
        <f t="shared" si="1"/>
        <v>166707.1836778234</v>
      </c>
      <c r="H35" s="23">
        <f t="shared" si="2"/>
        <v>4.8481339864931732</v>
      </c>
      <c r="I35" s="23">
        <f t="shared" si="3"/>
        <v>4.0345096948411205</v>
      </c>
      <c r="J35" s="23">
        <f t="shared" si="4"/>
        <v>2.2383378554408315</v>
      </c>
    </row>
    <row r="36" spans="1:10" x14ac:dyDescent="0.25">
      <c r="A36" s="31">
        <v>41334</v>
      </c>
      <c r="B36" s="29">
        <f>+'dados primários'!B152</f>
        <v>376934</v>
      </c>
      <c r="C36" s="20">
        <f>+D36-'dados primários'!Q38</f>
        <v>88710.052062792471</v>
      </c>
      <c r="D36" s="20">
        <f>+'dados primários'!P38</f>
        <v>109147.88070466247</v>
      </c>
      <c r="E36" s="20">
        <f>+'dados primários'!M38</f>
        <v>-22315.248816820007</v>
      </c>
      <c r="F36" s="20">
        <f t="shared" si="0"/>
        <v>-80414.69681871502</v>
      </c>
      <c r="G36" s="20">
        <f t="shared" si="1"/>
        <v>189562.57752337749</v>
      </c>
      <c r="H36" s="23">
        <f t="shared" si="2"/>
        <v>4.2490562369774203</v>
      </c>
      <c r="I36" s="23">
        <f t="shared" si="3"/>
        <v>3.4534248174724156</v>
      </c>
      <c r="J36" s="23">
        <f t="shared" si="4"/>
        <v>1.9884409936002017</v>
      </c>
    </row>
    <row r="37" spans="1:10" x14ac:dyDescent="0.25">
      <c r="A37" s="31">
        <v>41426</v>
      </c>
      <c r="B37" s="29">
        <f>+'dados primários'!B155</f>
        <v>369402</v>
      </c>
      <c r="C37" s="20">
        <f>+D37-'dados primários'!Q39</f>
        <v>79924.80434336327</v>
      </c>
      <c r="D37" s="20">
        <f>+'dados primários'!P39</f>
        <v>101375.43692621327</v>
      </c>
      <c r="E37" s="20">
        <f>+'dados primários'!M39</f>
        <v>-14501.874200495007</v>
      </c>
      <c r="F37" s="20">
        <f t="shared" si="0"/>
        <v>-75771.704329590022</v>
      </c>
      <c r="G37" s="20">
        <f t="shared" si="1"/>
        <v>177147.14125580329</v>
      </c>
      <c r="H37" s="23">
        <f t="shared" si="2"/>
        <v>4.6218693062171265</v>
      </c>
      <c r="I37" s="23">
        <f t="shared" si="3"/>
        <v>3.6439004476880479</v>
      </c>
      <c r="J37" s="23">
        <f t="shared" si="4"/>
        <v>2.085283439412537</v>
      </c>
    </row>
    <row r="38" spans="1:10" x14ac:dyDescent="0.25">
      <c r="A38" s="31">
        <v>41518</v>
      </c>
      <c r="B38" s="29">
        <f>+'dados primários'!B158</f>
        <v>368654</v>
      </c>
      <c r="C38" s="20">
        <f>+D38-'dados primários'!Q40</f>
        <v>76148.505002423466</v>
      </c>
      <c r="D38" s="20">
        <f>+'dados primários'!P40</f>
        <v>99344.863547133471</v>
      </c>
      <c r="E38" s="20">
        <f>+'dados primários'!M40</f>
        <v>-18195.977916235002</v>
      </c>
      <c r="F38" s="20">
        <f t="shared" si="0"/>
        <v>-78448.218626605012</v>
      </c>
      <c r="G38" s="20">
        <f t="shared" si="1"/>
        <v>177793.08217373848</v>
      </c>
      <c r="H38" s="23">
        <f t="shared" si="2"/>
        <v>4.8412506586736983</v>
      </c>
      <c r="I38" s="23">
        <f t="shared" si="3"/>
        <v>3.7108511385200575</v>
      </c>
      <c r="J38" s="23">
        <f t="shared" si="4"/>
        <v>2.0735002481128779</v>
      </c>
    </row>
    <row r="39" spans="1:10" x14ac:dyDescent="0.25">
      <c r="A39" s="31">
        <v>41609</v>
      </c>
      <c r="B39" s="29">
        <f>+'dados primários'!B161</f>
        <v>358808</v>
      </c>
      <c r="C39" s="20">
        <f>+D39-'dados primários'!Q41</f>
        <v>73530.676924316474</v>
      </c>
      <c r="D39" s="20">
        <f>+'dados primários'!P41</f>
        <v>103608.25854637647</v>
      </c>
      <c r="E39" s="20">
        <f>+'dados primários'!M41</f>
        <v>-19825.842332659995</v>
      </c>
      <c r="F39" s="20">
        <f t="shared" si="0"/>
        <v>-74838.943266210001</v>
      </c>
      <c r="G39" s="20">
        <f t="shared" si="1"/>
        <v>178447.20181258646</v>
      </c>
      <c r="H39" s="23">
        <f t="shared" si="2"/>
        <v>4.8797048389655551</v>
      </c>
      <c r="I39" s="23">
        <f t="shared" si="3"/>
        <v>3.4631216182384983</v>
      </c>
      <c r="J39" s="23">
        <f t="shared" si="4"/>
        <v>2.0107235997840798</v>
      </c>
    </row>
    <row r="40" spans="1:10" x14ac:dyDescent="0.25">
      <c r="A40" s="31">
        <v>41699</v>
      </c>
      <c r="B40" s="29">
        <f>+'dados primários'!B164</f>
        <v>363914</v>
      </c>
      <c r="C40" s="20">
        <f>+D40-'dados primários'!Q42</f>
        <v>90931.499779986945</v>
      </c>
      <c r="D40" s="20">
        <f>+'dados primários'!P42</f>
        <v>123063.61294152695</v>
      </c>
      <c r="E40" s="20">
        <f>+'dados primários'!M42</f>
        <v>-27296.956142589999</v>
      </c>
      <c r="F40" s="20">
        <f t="shared" si="0"/>
        <v>-79820.650591980011</v>
      </c>
      <c r="G40" s="20">
        <f t="shared" si="1"/>
        <v>202884.26353350695</v>
      </c>
      <c r="H40" s="23">
        <f t="shared" si="2"/>
        <v>4.0020675000468167</v>
      </c>
      <c r="I40" s="23">
        <f t="shared" si="3"/>
        <v>2.9571210474123806</v>
      </c>
      <c r="J40" s="23">
        <f t="shared" si="4"/>
        <v>1.793702447207782</v>
      </c>
    </row>
    <row r="41" spans="1:10" x14ac:dyDescent="0.25">
      <c r="A41" s="31">
        <v>41791</v>
      </c>
      <c r="B41" s="29">
        <f>+'dados primários'!B167</f>
        <v>373516</v>
      </c>
      <c r="C41" s="20">
        <f>+D41-'dados primários'!Q43</f>
        <v>105382.73169459858</v>
      </c>
      <c r="D41" s="20">
        <f>+'dados primários'!P43</f>
        <v>137788.72255533858</v>
      </c>
      <c r="E41" s="20">
        <f>+'dados primários'!M43</f>
        <v>-22108.594667419991</v>
      </c>
      <c r="F41" s="20">
        <f t="shared" si="0"/>
        <v>-87427.371058904988</v>
      </c>
      <c r="G41" s="20">
        <f t="shared" si="1"/>
        <v>225216.09361424355</v>
      </c>
      <c r="H41" s="23">
        <f t="shared" si="2"/>
        <v>3.5443757624584773</v>
      </c>
      <c r="I41" s="23">
        <f t="shared" si="3"/>
        <v>2.7107878865049266</v>
      </c>
      <c r="J41" s="23">
        <f t="shared" si="4"/>
        <v>1.6584782819285051</v>
      </c>
    </row>
    <row r="42" spans="1:10" x14ac:dyDescent="0.25">
      <c r="A42" s="31">
        <v>41883</v>
      </c>
      <c r="B42" s="29">
        <f>+'dados primários'!B170</f>
        <v>375513</v>
      </c>
      <c r="C42" s="20">
        <f>+D42-'dados primários'!Q44</f>
        <v>111517.41713106001</v>
      </c>
      <c r="D42" s="20">
        <f>+'dados primários'!P44</f>
        <v>146120.09761409002</v>
      </c>
      <c r="E42" s="20">
        <f>+'dados primários'!M44</f>
        <v>-24657.930623600005</v>
      </c>
      <c r="F42" s="20">
        <f t="shared" si="0"/>
        <v>-93889.323766269983</v>
      </c>
      <c r="G42" s="20">
        <f t="shared" si="1"/>
        <v>240009.42138036</v>
      </c>
      <c r="H42" s="23">
        <f t="shared" si="2"/>
        <v>3.3673035984924327</v>
      </c>
      <c r="I42" s="23">
        <f t="shared" si="3"/>
        <v>2.569892890379442</v>
      </c>
      <c r="J42" s="23">
        <f t="shared" si="4"/>
        <v>1.5645760813901461</v>
      </c>
    </row>
    <row r="43" spans="1:10" x14ac:dyDescent="0.25">
      <c r="A43" s="31">
        <v>41974</v>
      </c>
      <c r="B43" s="29">
        <f>+'dados primários'!B173</f>
        <v>363551</v>
      </c>
      <c r="C43" s="20">
        <f>+D43-'dados primários'!Q45</f>
        <v>122755.55686414648</v>
      </c>
      <c r="D43" s="20">
        <f>+'dados primários'!P45</f>
        <v>155043.71432262647</v>
      </c>
      <c r="E43" s="20">
        <f>+'dados primários'!M45</f>
        <v>-30117.840607364993</v>
      </c>
      <c r="F43" s="20">
        <f t="shared" si="0"/>
        <v>-104181.32204097499</v>
      </c>
      <c r="G43" s="20">
        <f t="shared" si="1"/>
        <v>259225.03636360145</v>
      </c>
      <c r="H43" s="23">
        <f t="shared" si="2"/>
        <v>2.9615848706738523</v>
      </c>
      <c r="I43" s="23">
        <f t="shared" si="3"/>
        <v>2.3448290154059137</v>
      </c>
      <c r="J43" s="23">
        <f t="shared" si="4"/>
        <v>1.4024532703317514</v>
      </c>
    </row>
    <row r="44" spans="1:10" x14ac:dyDescent="0.25">
      <c r="A44" s="31">
        <v>42064</v>
      </c>
      <c r="B44" s="29">
        <f>+'dados primários'!B176</f>
        <v>362744</v>
      </c>
      <c r="C44" s="20">
        <f>+D44-'dados primários'!Q46</f>
        <v>123480.87108851678</v>
      </c>
      <c r="D44" s="20">
        <f>+'dados primários'!P46</f>
        <v>155074.09497009678</v>
      </c>
      <c r="E44" s="20">
        <f>+'dados primários'!M46</f>
        <v>-25101.325624190005</v>
      </c>
      <c r="F44" s="20">
        <f t="shared" si="0"/>
        <v>-101985.691522575</v>
      </c>
      <c r="G44" s="20">
        <f t="shared" si="1"/>
        <v>257059.78649267176</v>
      </c>
      <c r="H44" s="23">
        <f t="shared" si="2"/>
        <v>2.9376533936172864</v>
      </c>
      <c r="I44" s="23">
        <f t="shared" si="3"/>
        <v>2.339165674769526</v>
      </c>
      <c r="J44" s="23">
        <f t="shared" si="4"/>
        <v>1.4111269792497905</v>
      </c>
    </row>
    <row r="45" spans="1:10" x14ac:dyDescent="0.25">
      <c r="A45" s="31">
        <v>42156</v>
      </c>
      <c r="B45" s="29">
        <f>+'dados primários'!B179</f>
        <v>368668</v>
      </c>
      <c r="C45" s="20">
        <f>+D45-'dados primários'!Q47</f>
        <v>122503.15274784753</v>
      </c>
      <c r="D45" s="20">
        <f>+'dados primários'!P47</f>
        <v>156335.36572717753</v>
      </c>
      <c r="E45" s="20">
        <f>+'dados primários'!M47</f>
        <v>-13332.321775295004</v>
      </c>
      <c r="F45" s="20">
        <f t="shared" si="0"/>
        <v>-93209.418630450004</v>
      </c>
      <c r="G45" s="20">
        <f t="shared" si="1"/>
        <v>249544.78435762753</v>
      </c>
      <c r="H45" s="23">
        <f t="shared" si="2"/>
        <v>3.0094572403278637</v>
      </c>
      <c r="I45" s="23">
        <f t="shared" si="3"/>
        <v>2.3581868266670152</v>
      </c>
      <c r="J45" s="23">
        <f t="shared" si="4"/>
        <v>1.4773620733008574</v>
      </c>
    </row>
    <row r="46" spans="1:10" x14ac:dyDescent="0.25">
      <c r="A46" s="31">
        <v>42248</v>
      </c>
      <c r="B46" s="29">
        <f>+'dados primários'!B182</f>
        <v>361370</v>
      </c>
      <c r="C46" s="20">
        <f>+D46-'dados primários'!Q48</f>
        <v>121341.30449610931</v>
      </c>
      <c r="D46" s="20">
        <f>+'dados primários'!P48</f>
        <v>153379.65534957932</v>
      </c>
      <c r="E46" s="20">
        <f>+'dados primários'!M48</f>
        <v>-11328.892818735003</v>
      </c>
      <c r="F46" s="20">
        <f t="shared" si="0"/>
        <v>-79880.380825585016</v>
      </c>
      <c r="G46" s="20">
        <f t="shared" si="1"/>
        <v>233260.03617516434</v>
      </c>
      <c r="H46" s="23">
        <f t="shared" si="2"/>
        <v>2.9781285235118515</v>
      </c>
      <c r="I46" s="23">
        <f t="shared" si="3"/>
        <v>2.3560491068804006</v>
      </c>
      <c r="J46" s="23">
        <f t="shared" si="4"/>
        <v>1.549215227458135</v>
      </c>
    </row>
    <row r="47" spans="1:10" x14ac:dyDescent="0.25">
      <c r="A47" s="31">
        <v>42339</v>
      </c>
      <c r="B47" s="29">
        <f>+'dados primários'!B185</f>
        <v>356464</v>
      </c>
      <c r="C47" s="20">
        <f>+D47-'dados primários'!Q49</f>
        <v>114933.8427204539</v>
      </c>
      <c r="D47" s="20">
        <f>+'dados primários'!P49</f>
        <v>147400.75869024391</v>
      </c>
      <c r="E47" s="20">
        <f>+'dados primários'!M49</f>
        <v>-9671.736691570004</v>
      </c>
      <c r="F47" s="20">
        <f t="shared" si="0"/>
        <v>-59434.276909790016</v>
      </c>
      <c r="G47" s="20">
        <f t="shared" si="1"/>
        <v>206835.03560003394</v>
      </c>
      <c r="H47" s="23">
        <f t="shared" si="2"/>
        <v>3.1014711730034481</v>
      </c>
      <c r="I47" s="23">
        <f t="shared" si="3"/>
        <v>2.4183321929101678</v>
      </c>
      <c r="J47" s="23">
        <f t="shared" si="4"/>
        <v>1.7234217547616557</v>
      </c>
    </row>
    <row r="48" spans="1:10" x14ac:dyDescent="0.25">
      <c r="A48" s="31">
        <v>42430</v>
      </c>
      <c r="B48" s="29">
        <f>+'dados primários'!B188</f>
        <v>357698</v>
      </c>
      <c r="C48" s="20">
        <f>+D48-'dados primários'!Q50</f>
        <v>116361.7655077425</v>
      </c>
      <c r="D48" s="20">
        <f>+'dados primários'!P50</f>
        <v>151687.29609800249</v>
      </c>
      <c r="E48" s="20">
        <f>+'dados primários'!M50</f>
        <v>-7596.792221654995</v>
      </c>
      <c r="F48" s="20">
        <f t="shared" si="0"/>
        <v>-41929.743507255</v>
      </c>
      <c r="G48" s="20">
        <f t="shared" si="1"/>
        <v>193617.03960525751</v>
      </c>
      <c r="H48" s="23">
        <f t="shared" si="2"/>
        <v>3.074016610517992</v>
      </c>
      <c r="I48" s="23">
        <f t="shared" si="3"/>
        <v>2.3581276033089655</v>
      </c>
      <c r="J48" s="23">
        <f t="shared" si="4"/>
        <v>1.8474510339031494</v>
      </c>
    </row>
    <row r="49" spans="1:11" x14ac:dyDescent="0.25">
      <c r="A49" s="31">
        <v>42522</v>
      </c>
      <c r="B49" s="29">
        <f>+'dados primários'!B191</f>
        <v>364152</v>
      </c>
      <c r="C49" s="20">
        <f>+D49-'dados primários'!Q51</f>
        <v>119938.64049860599</v>
      </c>
      <c r="D49" s="20">
        <f>+'dados primários'!P51</f>
        <v>155963.95975716598</v>
      </c>
      <c r="E49" s="20">
        <f>+'dados primários'!M51</f>
        <v>-890.29460145999565</v>
      </c>
      <c r="F49" s="20">
        <f t="shared" si="0"/>
        <v>-29487.716333419998</v>
      </c>
      <c r="G49" s="20">
        <f t="shared" si="1"/>
        <v>185451.67609058597</v>
      </c>
      <c r="H49" s="23">
        <f t="shared" si="2"/>
        <v>3.036152473349341</v>
      </c>
      <c r="I49" s="23">
        <f t="shared" si="3"/>
        <v>2.3348471054914244</v>
      </c>
      <c r="J49" s="23">
        <f t="shared" si="4"/>
        <v>1.9635950867444618</v>
      </c>
    </row>
    <row r="50" spans="1:11" x14ac:dyDescent="0.25">
      <c r="A50" s="31">
        <v>42614</v>
      </c>
      <c r="B50" s="29">
        <f>+'dados primários'!B194</f>
        <v>370417</v>
      </c>
      <c r="C50" s="20">
        <f>+D50-'dados primários'!Q52</f>
        <v>124720.25986558798</v>
      </c>
      <c r="D50" s="20">
        <f>+'dados primários'!P52</f>
        <v>163265.76712740798</v>
      </c>
      <c r="E50" s="20">
        <f>+'dados primários'!M52</f>
        <v>-5103.1707680649997</v>
      </c>
      <c r="F50" s="20">
        <f t="shared" si="0"/>
        <v>-23261.994282749994</v>
      </c>
      <c r="G50" s="20">
        <f t="shared" si="1"/>
        <v>186527.76141015798</v>
      </c>
      <c r="H50" s="23">
        <f t="shared" si="2"/>
        <v>2.969982586623868</v>
      </c>
      <c r="I50" s="23">
        <f t="shared" si="3"/>
        <v>2.2687977186971295</v>
      </c>
      <c r="J50" s="23">
        <f t="shared" si="4"/>
        <v>1.9858545301762665</v>
      </c>
    </row>
    <row r="51" spans="1:11" x14ac:dyDescent="0.25">
      <c r="A51" s="31">
        <v>42705</v>
      </c>
      <c r="B51" s="29">
        <f>+'dados primários'!B197</f>
        <v>365016</v>
      </c>
      <c r="C51" s="20">
        <f>+D51-'dados primários'!Q53</f>
        <v>110848.9235231448</v>
      </c>
      <c r="D51" s="20">
        <f>+'dados primários'!P53</f>
        <v>149466.83670856481</v>
      </c>
      <c r="E51" s="20">
        <f>+'dados primários'!M53</f>
        <v>-9955.9410250900037</v>
      </c>
      <c r="F51" s="20">
        <f t="shared" si="0"/>
        <v>-23546.198616269994</v>
      </c>
      <c r="G51" s="20">
        <f t="shared" si="1"/>
        <v>173013.03532483481</v>
      </c>
      <c r="H51" s="23">
        <f t="shared" ref="H51" si="5">+B51/C51</f>
        <v>3.2929142512041278</v>
      </c>
      <c r="I51" s="23">
        <f t="shared" ref="I51" si="6">+B51/D51</f>
        <v>2.4421203260742033</v>
      </c>
      <c r="J51" s="23">
        <f t="shared" si="4"/>
        <v>2.1097601074663332</v>
      </c>
    </row>
    <row r="52" spans="1:11" x14ac:dyDescent="0.25">
      <c r="A52" s="31">
        <v>42795</v>
      </c>
      <c r="B52" s="29">
        <f>+'dados primários'!B200</f>
        <v>370111</v>
      </c>
      <c r="C52" s="20">
        <f>+D52-'dados primários'!Q54</f>
        <v>101085.42796714183</v>
      </c>
      <c r="D52" s="20">
        <f>+'dados primários'!P54</f>
        <v>140747.23675317183</v>
      </c>
      <c r="E52" s="20">
        <f>+'dados primários'!M54</f>
        <v>-4644.4260048349979</v>
      </c>
      <c r="F52" s="20">
        <f t="shared" ref="F52:F55" si="7">SUM(E49:E52)</f>
        <v>-20593.832399449995</v>
      </c>
      <c r="G52" s="20">
        <f t="shared" ref="G52:G54" si="8">+D52-F52</f>
        <v>161341.06915262184</v>
      </c>
      <c r="H52" s="23">
        <f t="shared" ref="H52:H54" si="9">+B52/C52</f>
        <v>3.6613684825107122</v>
      </c>
      <c r="I52" s="23">
        <f t="shared" ref="I52:I54" si="10">+B52/D52</f>
        <v>2.6296146804577272</v>
      </c>
      <c r="J52" s="23">
        <f t="shared" ref="J52:J54" si="11">+B52/G52</f>
        <v>2.2939664522111887</v>
      </c>
    </row>
    <row r="53" spans="1:11" x14ac:dyDescent="0.25">
      <c r="A53" s="31">
        <v>42887</v>
      </c>
      <c r="B53" s="29">
        <f>+'dados primários'!B203</f>
        <v>377175</v>
      </c>
      <c r="C53" s="20">
        <f>+D53-'dados primários'!Q55</f>
        <v>97089.253486731264</v>
      </c>
      <c r="D53" s="20">
        <f>+'dados primários'!P55</f>
        <v>136559.81117661126</v>
      </c>
      <c r="E53" s="20">
        <f>+'dados primários'!M55</f>
        <v>5228.5273927799863</v>
      </c>
      <c r="F53" s="20">
        <f t="shared" si="7"/>
        <v>-14475.010405210014</v>
      </c>
      <c r="G53" s="20">
        <f t="shared" si="8"/>
        <v>151034.82158182128</v>
      </c>
      <c r="H53" s="23">
        <f t="shared" si="9"/>
        <v>3.8848274804332155</v>
      </c>
      <c r="I53" s="23">
        <f t="shared" si="10"/>
        <v>2.7619765782496861</v>
      </c>
      <c r="J53" s="23">
        <f t="shared" si="11"/>
        <v>2.4972717950056968</v>
      </c>
    </row>
    <row r="54" spans="1:11" x14ac:dyDescent="0.25">
      <c r="A54" s="31">
        <v>42979</v>
      </c>
      <c r="B54" s="29">
        <f>+'dados primários'!B206</f>
        <v>381244</v>
      </c>
      <c r="C54" s="20">
        <f>+D54-'dados primários'!Q56</f>
        <v>95542.247340731235</v>
      </c>
      <c r="D54" s="20">
        <f>+'dados primários'!P56</f>
        <v>132535.86706934124</v>
      </c>
      <c r="E54" s="20">
        <f>+'dados primários'!M56</f>
        <v>-3276.118802169995</v>
      </c>
      <c r="F54" s="20">
        <f t="shared" si="7"/>
        <v>-12647.958439315009</v>
      </c>
      <c r="G54" s="20">
        <f t="shared" si="8"/>
        <v>145183.82550865624</v>
      </c>
      <c r="H54" s="23">
        <f t="shared" si="9"/>
        <v>3.9903185304023028</v>
      </c>
      <c r="I54" s="23">
        <f t="shared" si="10"/>
        <v>2.8765345444228885</v>
      </c>
      <c r="J54" s="23">
        <f t="shared" si="11"/>
        <v>2.6259398983619509</v>
      </c>
    </row>
    <row r="55" spans="1:11" x14ac:dyDescent="0.25">
      <c r="A55" s="31">
        <v>64985</v>
      </c>
      <c r="B55" s="29">
        <f>+'dados primários'!B209</f>
        <v>373972</v>
      </c>
      <c r="C55" s="20">
        <f>+D55-'dados primários'!Q57</f>
        <v>0</v>
      </c>
      <c r="D55" s="20">
        <f>+'dados primários'!P57</f>
        <v>0</v>
      </c>
      <c r="E55" s="20">
        <f>+'dados primários'!M57</f>
        <v>-7069.8093309049927</v>
      </c>
      <c r="F55" s="20">
        <f t="shared" si="7"/>
        <v>-9761.8267451299998</v>
      </c>
      <c r="G55" s="20"/>
      <c r="H55" s="23"/>
      <c r="I55" s="23"/>
      <c r="J55" s="23"/>
    </row>
    <row r="56" spans="1:11" x14ac:dyDescent="0.25">
      <c r="A56" s="1"/>
      <c r="B56" s="29"/>
      <c r="C56" s="20"/>
      <c r="D56" s="20"/>
      <c r="E56" s="20"/>
      <c r="F56" s="20"/>
      <c r="G56" s="20"/>
      <c r="H56" s="23"/>
      <c r="I56" s="23"/>
      <c r="J56" s="23"/>
    </row>
    <row r="57" spans="1:11" x14ac:dyDescent="0.25">
      <c r="A57" s="1"/>
      <c r="B57" s="29"/>
      <c r="C57" s="20"/>
      <c r="D57" s="20"/>
      <c r="E57" s="20"/>
      <c r="F57" s="20"/>
      <c r="G57" s="20"/>
      <c r="H57" s="23"/>
      <c r="I57" s="23"/>
      <c r="J57" s="23"/>
    </row>
    <row r="58" spans="1:11" x14ac:dyDescent="0.25">
      <c r="A58" s="1"/>
      <c r="B58" s="29"/>
      <c r="C58" s="20"/>
      <c r="D58" s="20"/>
      <c r="E58" s="20"/>
      <c r="F58" s="20"/>
      <c r="G58" s="20"/>
      <c r="H58" s="23"/>
      <c r="I58" s="23"/>
      <c r="J58" s="23"/>
      <c r="K58" s="34"/>
    </row>
    <row r="59" spans="1:11" x14ac:dyDescent="0.25">
      <c r="A59" s="1"/>
      <c r="B59" s="29"/>
      <c r="C59" s="20"/>
      <c r="D59" s="20"/>
      <c r="E59" s="20"/>
      <c r="F59" s="20"/>
      <c r="G59" s="20"/>
      <c r="H59" s="23"/>
      <c r="I59" s="23"/>
      <c r="J59" s="23"/>
      <c r="K59" s="34"/>
    </row>
    <row r="60" spans="1:11" x14ac:dyDescent="0.25">
      <c r="A60" s="1"/>
      <c r="B60" s="29"/>
      <c r="C60" s="20"/>
      <c r="D60" s="20"/>
      <c r="E60" s="20"/>
      <c r="F60" s="20"/>
      <c r="G60" s="20"/>
      <c r="H60" s="23"/>
      <c r="I60" s="23"/>
      <c r="J60" s="23"/>
      <c r="K60" s="34"/>
    </row>
    <row r="61" spans="1:11" x14ac:dyDescent="0.25">
      <c r="A61" s="1"/>
      <c r="B61" s="29"/>
      <c r="C61" s="20"/>
      <c r="D61" s="20"/>
      <c r="E61" s="20"/>
      <c r="F61" s="20"/>
      <c r="G61" s="20"/>
      <c r="H61" s="23"/>
      <c r="I61" s="23"/>
      <c r="J61" s="23"/>
      <c r="K61" s="34"/>
    </row>
    <row r="62" spans="1:11" x14ac:dyDescent="0.25">
      <c r="A62" s="1"/>
      <c r="B62" s="29"/>
      <c r="C62" s="20"/>
      <c r="D62" s="20"/>
      <c r="E62" s="20"/>
      <c r="F62" s="20"/>
      <c r="G62" s="20"/>
      <c r="H62" s="23"/>
      <c r="I62" s="23"/>
      <c r="J62" s="23"/>
    </row>
    <row r="63" spans="1:11" x14ac:dyDescent="0.25">
      <c r="A63" s="1"/>
      <c r="B63" s="29"/>
      <c r="C63" s="20"/>
      <c r="D63" s="20"/>
      <c r="E63" s="20"/>
      <c r="F63" s="20"/>
      <c r="G63" s="20"/>
      <c r="H63" s="23"/>
      <c r="I63" s="23"/>
      <c r="J63" s="23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workbookViewId="0">
      <selection sqref="A1:V2"/>
    </sheetView>
  </sheetViews>
  <sheetFormatPr defaultRowHeight="15" x14ac:dyDescent="0.25"/>
  <cols>
    <col min="1" max="1" width="9.140625" style="26"/>
    <col min="4" max="4" width="8.7109375" customWidth="1"/>
    <col min="5" max="5" width="9.140625" customWidth="1"/>
    <col min="14" max="14" width="9.140625" style="32"/>
    <col min="19" max="19" width="10.5703125" customWidth="1"/>
    <col min="20" max="20" width="12" customWidth="1"/>
    <col min="21" max="21" width="13.28515625" customWidth="1"/>
    <col min="22" max="23" width="14.5703125" customWidth="1"/>
  </cols>
  <sheetData>
    <row r="1" spans="1:23" x14ac:dyDescent="0.25">
      <c r="A1" s="131"/>
      <c r="B1" s="132" t="s">
        <v>23</v>
      </c>
      <c r="C1" s="132" t="s">
        <v>10</v>
      </c>
      <c r="D1" s="132" t="s">
        <v>54</v>
      </c>
      <c r="E1" s="132" t="s">
        <v>52</v>
      </c>
      <c r="F1" s="132" t="s">
        <v>43</v>
      </c>
      <c r="G1" s="132" t="s">
        <v>44</v>
      </c>
      <c r="H1" s="132" t="s">
        <v>49</v>
      </c>
      <c r="I1" s="132" t="s">
        <v>50</v>
      </c>
      <c r="J1" s="126"/>
      <c r="K1" s="127"/>
      <c r="L1" s="132" t="s">
        <v>45</v>
      </c>
      <c r="M1" s="132" t="s">
        <v>10</v>
      </c>
      <c r="N1" s="133" t="s">
        <v>54</v>
      </c>
      <c r="O1" s="132" t="s">
        <v>10</v>
      </c>
      <c r="P1" s="132" t="s">
        <v>43</v>
      </c>
      <c r="Q1" s="132" t="s">
        <v>44</v>
      </c>
      <c r="R1" s="132" t="s">
        <v>46</v>
      </c>
      <c r="S1" s="132" t="s">
        <v>47</v>
      </c>
      <c r="T1" s="132" t="s">
        <v>48</v>
      </c>
      <c r="U1" s="134" t="s">
        <v>55</v>
      </c>
      <c r="V1" s="132" t="s">
        <v>56</v>
      </c>
      <c r="W1" s="20"/>
    </row>
    <row r="2" spans="1:23" x14ac:dyDescent="0.25">
      <c r="A2" s="131"/>
      <c r="B2" s="132"/>
      <c r="C2" s="132"/>
      <c r="D2" s="132" t="s">
        <v>53</v>
      </c>
      <c r="E2" s="132" t="s">
        <v>51</v>
      </c>
      <c r="F2" s="135">
        <v>0.05</v>
      </c>
      <c r="G2" s="135">
        <v>0.1</v>
      </c>
      <c r="H2" s="126"/>
      <c r="I2" s="126"/>
      <c r="J2" s="126"/>
      <c r="K2" s="127"/>
      <c r="L2" s="132"/>
      <c r="M2" s="132"/>
      <c r="N2" s="133" t="s">
        <v>53</v>
      </c>
      <c r="O2" s="132" t="s">
        <v>51</v>
      </c>
      <c r="P2" s="135">
        <v>0.05</v>
      </c>
      <c r="Q2" s="135">
        <v>0.1</v>
      </c>
      <c r="R2" s="132" t="s">
        <v>41</v>
      </c>
      <c r="S2" s="132"/>
      <c r="T2" s="132"/>
      <c r="U2" s="134"/>
      <c r="V2" s="126"/>
    </row>
    <row r="3" spans="1:23" x14ac:dyDescent="0.25">
      <c r="A3" s="30"/>
      <c r="B3" s="20"/>
      <c r="C3" s="20"/>
      <c r="D3" s="20"/>
      <c r="E3" s="20"/>
      <c r="F3" s="20"/>
      <c r="G3" s="20"/>
      <c r="K3" s="3"/>
      <c r="L3" s="20"/>
      <c r="M3" s="20"/>
      <c r="N3" s="36"/>
      <c r="O3" s="20"/>
      <c r="P3" s="20"/>
      <c r="Q3" s="20"/>
      <c r="R3" s="20"/>
      <c r="S3" s="20"/>
      <c r="T3" s="20"/>
      <c r="U3" s="33"/>
    </row>
    <row r="4" spans="1:23" x14ac:dyDescent="0.25">
      <c r="A4" s="25">
        <v>36892</v>
      </c>
      <c r="B4" s="20">
        <f>+'dados primários'!B6</f>
        <v>35598</v>
      </c>
      <c r="C4" s="20">
        <f>+'dados primários'!Y6</f>
        <v>562914.90174689761</v>
      </c>
      <c r="D4" s="35">
        <f>+'dados primários'!AB6</f>
        <v>1.9702999999999999</v>
      </c>
      <c r="E4" s="20">
        <f>+C4/D4</f>
        <v>285700.09731863049</v>
      </c>
      <c r="F4" s="20">
        <f>+E4*$F$2</f>
        <v>14285.004865931525</v>
      </c>
      <c r="G4" s="20">
        <f>+E4*$G$2</f>
        <v>28570.009731863051</v>
      </c>
      <c r="H4" s="22">
        <f>+B4/F4</f>
        <v>2.4919837503799585</v>
      </c>
      <c r="I4" s="22">
        <f>+B4/G4</f>
        <v>1.2459918751899792</v>
      </c>
      <c r="K4" s="31">
        <v>38412</v>
      </c>
      <c r="L4" s="29">
        <f>+'R DCP'!B4</f>
        <v>61960</v>
      </c>
      <c r="M4" s="29">
        <f>+'dados primários'!Y56</f>
        <v>1024241.6871748699</v>
      </c>
      <c r="N4" s="37">
        <f>+'dados primários'!AB56</f>
        <v>2.6654</v>
      </c>
      <c r="O4" s="20">
        <f>+M4/N4</f>
        <v>384273.1624427365</v>
      </c>
      <c r="P4" s="20">
        <f>+O4*$P$2</f>
        <v>19213.658122136825</v>
      </c>
      <c r="Q4" s="20">
        <f>+O4*$Q$2</f>
        <v>38427.31624427365</v>
      </c>
      <c r="R4" s="20"/>
      <c r="S4" s="20"/>
      <c r="T4" s="20"/>
      <c r="U4" s="33"/>
    </row>
    <row r="5" spans="1:23" x14ac:dyDescent="0.25">
      <c r="A5" s="25">
        <v>36923</v>
      </c>
      <c r="B5" s="20">
        <f>+'dados primários'!B7</f>
        <v>35413</v>
      </c>
      <c r="C5" s="20">
        <f>+'dados primários'!Y7</f>
        <v>570211.44953700865</v>
      </c>
      <c r="D5" s="35">
        <f>+'dados primários'!AB7</f>
        <v>2.0444</v>
      </c>
      <c r="E5" s="20">
        <f t="shared" ref="E5:E68" si="0">+C5/D5</f>
        <v>278913.83757435367</v>
      </c>
      <c r="F5" s="20">
        <f t="shared" ref="F5:F68" si="1">+E5*$F$2</f>
        <v>13945.691878717684</v>
      </c>
      <c r="G5" s="20">
        <f t="shared" ref="G5:G68" si="2">+E5*$G$2</f>
        <v>27891.383757435367</v>
      </c>
      <c r="H5" s="22">
        <f t="shared" ref="H5:H68" si="3">+B5/F5</f>
        <v>2.5393505254510362</v>
      </c>
      <c r="I5" s="22">
        <f t="shared" ref="I5:I68" si="4">+B5/G5</f>
        <v>1.2696752627255181</v>
      </c>
      <c r="K5" s="31">
        <v>38504</v>
      </c>
      <c r="L5" s="20">
        <f>+'R DCP'!B5</f>
        <v>59885</v>
      </c>
      <c r="M5" s="29">
        <f>+'dados primários'!Y59</f>
        <v>1046780.9455826173</v>
      </c>
      <c r="N5" s="37">
        <f>+'dados primários'!AB59</f>
        <v>2.3496000000000001</v>
      </c>
      <c r="O5" s="20">
        <f t="shared" ref="O5:O49" si="5">+M5/N5</f>
        <v>445514.53250877478</v>
      </c>
      <c r="P5" s="20">
        <f t="shared" ref="P5:P49" si="6">+O5*$P$2</f>
        <v>22275.72662543874</v>
      </c>
      <c r="Q5" s="20">
        <f t="shared" ref="Q5:Q49" si="7">+O5*$Q$2</f>
        <v>44551.453250877479</v>
      </c>
      <c r="R5" s="20"/>
      <c r="S5" s="20"/>
      <c r="T5" s="20"/>
      <c r="U5" s="33"/>
    </row>
    <row r="6" spans="1:23" x14ac:dyDescent="0.25">
      <c r="A6" s="25">
        <v>36951</v>
      </c>
      <c r="B6" s="20">
        <f>+'dados primários'!B8</f>
        <v>34407</v>
      </c>
      <c r="C6" s="20">
        <f>+'dados primários'!Y8</f>
        <v>571148.49496012786</v>
      </c>
      <c r="D6" s="35">
        <f>+'dados primários'!AB8</f>
        <v>2.1608000000000001</v>
      </c>
      <c r="E6" s="20">
        <f t="shared" si="0"/>
        <v>264322.70222145866</v>
      </c>
      <c r="F6" s="20">
        <f t="shared" si="1"/>
        <v>13216.135111072934</v>
      </c>
      <c r="G6" s="20">
        <f t="shared" si="2"/>
        <v>26432.270222145868</v>
      </c>
      <c r="H6" s="22">
        <f t="shared" si="3"/>
        <v>2.6034086146087163</v>
      </c>
      <c r="I6" s="22">
        <f t="shared" si="4"/>
        <v>1.3017043073043582</v>
      </c>
      <c r="K6" s="31">
        <v>38596</v>
      </c>
      <c r="L6" s="20">
        <f>+'R DCP'!B6</f>
        <v>57008</v>
      </c>
      <c r="M6" s="29">
        <f>+'dados primários'!Y62</f>
        <v>1101296.00590994</v>
      </c>
      <c r="N6" s="37">
        <f>+'dados primários'!AB62</f>
        <v>2.2214</v>
      </c>
      <c r="O6" s="20">
        <f t="shared" si="5"/>
        <v>495766.6363149095</v>
      </c>
      <c r="P6" s="20">
        <f t="shared" si="6"/>
        <v>24788.331815745478</v>
      </c>
      <c r="Q6" s="20">
        <f t="shared" si="7"/>
        <v>49576.663631490956</v>
      </c>
      <c r="R6" s="20"/>
      <c r="S6" s="20"/>
      <c r="T6" s="20"/>
      <c r="U6" s="33"/>
    </row>
    <row r="7" spans="1:23" x14ac:dyDescent="0.25">
      <c r="A7" s="25">
        <v>36982</v>
      </c>
      <c r="B7" s="20">
        <f>+'dados primários'!B9</f>
        <v>34653</v>
      </c>
      <c r="C7" s="20">
        <f>+'dados primários'!Y9</f>
        <v>573777.72857688507</v>
      </c>
      <c r="D7" s="35">
        <f>+'dados primários'!AB9</f>
        <v>2.1839</v>
      </c>
      <c r="E7" s="20">
        <f t="shared" si="0"/>
        <v>262730.76998804207</v>
      </c>
      <c r="F7" s="20">
        <f t="shared" si="1"/>
        <v>13136.538499402104</v>
      </c>
      <c r="G7" s="20">
        <f t="shared" si="2"/>
        <v>26273.076998804208</v>
      </c>
      <c r="H7" s="22">
        <f t="shared" si="3"/>
        <v>2.637909522480157</v>
      </c>
      <c r="I7" s="22">
        <f t="shared" si="4"/>
        <v>1.3189547612400785</v>
      </c>
      <c r="K7" s="31">
        <v>38687</v>
      </c>
      <c r="L7" s="20">
        <f>+'R DCP'!B7</f>
        <v>53799</v>
      </c>
      <c r="M7" s="29">
        <f>+'dados primários'!Y65</f>
        <v>1166502.052084479</v>
      </c>
      <c r="N7" s="37">
        <f>+'dados primários'!AB65</f>
        <v>2.3399000000000001</v>
      </c>
      <c r="O7" s="20">
        <f t="shared" si="5"/>
        <v>498526.45501281205</v>
      </c>
      <c r="P7" s="20">
        <f t="shared" si="6"/>
        <v>24926.322750640604</v>
      </c>
      <c r="Q7" s="20">
        <f t="shared" si="7"/>
        <v>49852.645501281208</v>
      </c>
      <c r="R7" s="20">
        <f>+'dados primários'!P9</f>
        <v>47544.951205004108</v>
      </c>
      <c r="S7" s="20">
        <f>+P7+R7</f>
        <v>72471.27395564472</v>
      </c>
      <c r="T7" s="20">
        <f>+Q7+R7</f>
        <v>97397.596706285316</v>
      </c>
      <c r="U7" s="22">
        <f>+L7/S7</f>
        <v>0.74234930702235358</v>
      </c>
      <c r="V7" s="22">
        <f>+L7/T7</f>
        <v>0.55236475867302604</v>
      </c>
      <c r="W7" s="22"/>
    </row>
    <row r="8" spans="1:23" x14ac:dyDescent="0.25">
      <c r="A8" s="25">
        <v>37012</v>
      </c>
      <c r="B8" s="20">
        <f>+'dados primários'!B10</f>
        <v>35459</v>
      </c>
      <c r="C8" s="20">
        <f>+'dados primários'!Y10</f>
        <v>581883.92161434679</v>
      </c>
      <c r="D8" s="35">
        <f>+'dados primários'!AB10</f>
        <v>2.3592</v>
      </c>
      <c r="E8" s="20">
        <f t="shared" si="0"/>
        <v>246644.59207118803</v>
      </c>
      <c r="F8" s="20">
        <f t="shared" si="1"/>
        <v>12332.229603559403</v>
      </c>
      <c r="G8" s="20">
        <f t="shared" si="2"/>
        <v>24664.459207118805</v>
      </c>
      <c r="H8" s="22">
        <f t="shared" si="3"/>
        <v>2.8753113702785429</v>
      </c>
      <c r="I8" s="22">
        <f t="shared" si="4"/>
        <v>1.4376556851392714</v>
      </c>
      <c r="K8" s="31">
        <v>38777</v>
      </c>
      <c r="L8" s="20">
        <f>+'R DCP'!B8</f>
        <v>59824</v>
      </c>
      <c r="M8" s="29">
        <f>+'dados primários'!Y68</f>
        <v>1217825.5799138364</v>
      </c>
      <c r="N8" s="37">
        <f>+'dados primários'!AB68</f>
        <v>2.1716000000000002</v>
      </c>
      <c r="O8" s="20">
        <f t="shared" si="5"/>
        <v>560796.45418762031</v>
      </c>
      <c r="P8" s="20">
        <f t="shared" si="6"/>
        <v>28039.822709381016</v>
      </c>
      <c r="Q8" s="20">
        <f t="shared" si="7"/>
        <v>56079.645418762033</v>
      </c>
      <c r="R8" s="20">
        <f>+'dados primários'!P10</f>
        <v>49058.786110779663</v>
      </c>
      <c r="S8" s="20">
        <f t="shared" ref="S8:S49" si="8">+P8+R8</f>
        <v>77098.608820160676</v>
      </c>
      <c r="T8" s="20">
        <f t="shared" ref="T8:T49" si="9">+Q8+R8</f>
        <v>105138.4315295417</v>
      </c>
      <c r="U8" s="22">
        <f t="shared" ref="U8:U49" si="10">+L8/S8</f>
        <v>0.77594136801540436</v>
      </c>
      <c r="V8" s="22">
        <f t="shared" ref="V8:V49" si="11">+L8/T8</f>
        <v>0.56900221098686166</v>
      </c>
      <c r="W8" s="22"/>
    </row>
    <row r="9" spans="1:23" x14ac:dyDescent="0.25">
      <c r="A9" s="25">
        <v>37043</v>
      </c>
      <c r="B9" s="20">
        <f>+'dados primários'!B11</f>
        <v>37318</v>
      </c>
      <c r="C9" s="20">
        <f>+'dados primários'!Y11</f>
        <v>590938.60126246233</v>
      </c>
      <c r="D9" s="35">
        <f>+'dados primários'!AB11</f>
        <v>2.3041</v>
      </c>
      <c r="E9" s="20">
        <f t="shared" si="0"/>
        <v>256472.6362842161</v>
      </c>
      <c r="F9" s="20">
        <f t="shared" si="1"/>
        <v>12823.631814210807</v>
      </c>
      <c r="G9" s="20">
        <f t="shared" si="2"/>
        <v>25647.263628421613</v>
      </c>
      <c r="H9" s="22">
        <f t="shared" si="3"/>
        <v>2.9100960274487284</v>
      </c>
      <c r="I9" s="22">
        <f t="shared" si="4"/>
        <v>1.4550480137243642</v>
      </c>
      <c r="K9" s="31">
        <v>38869</v>
      </c>
      <c r="L9" s="20">
        <f>+'R DCP'!B9</f>
        <v>62670</v>
      </c>
      <c r="M9" s="29">
        <f>+'dados primários'!Y71</f>
        <v>1252540.8092384727</v>
      </c>
      <c r="N9" s="37">
        <f>+'dados primários'!AB71</f>
        <v>2.1635</v>
      </c>
      <c r="O9" s="20">
        <f t="shared" si="5"/>
        <v>578941.90396971232</v>
      </c>
      <c r="P9" s="20">
        <f t="shared" si="6"/>
        <v>28947.095198485618</v>
      </c>
      <c r="Q9" s="20">
        <f t="shared" si="7"/>
        <v>57894.190396971237</v>
      </c>
      <c r="R9" s="20">
        <f>+'dados primários'!P11</f>
        <v>46105.613503955581</v>
      </c>
      <c r="S9" s="20">
        <f t="shared" si="8"/>
        <v>75052.708702441203</v>
      </c>
      <c r="T9" s="20">
        <f t="shared" si="9"/>
        <v>103999.80390092681</v>
      </c>
      <c r="U9" s="22">
        <f t="shared" si="10"/>
        <v>0.83501316719247953</v>
      </c>
      <c r="V9" s="22">
        <f t="shared" si="11"/>
        <v>0.60259729008432783</v>
      </c>
      <c r="W9" s="22"/>
    </row>
    <row r="10" spans="1:23" x14ac:dyDescent="0.25">
      <c r="A10" s="25">
        <v>37073</v>
      </c>
      <c r="B10" s="20">
        <f>+'dados primários'!B12</f>
        <v>35552</v>
      </c>
      <c r="C10" s="20">
        <f>+'dados primários'!Y12</f>
        <v>601009.46760021511</v>
      </c>
      <c r="D10" s="35">
        <f>+'dados primários'!AB12</f>
        <v>2.4304999999999999</v>
      </c>
      <c r="E10" s="20">
        <f t="shared" si="0"/>
        <v>247278.11874108831</v>
      </c>
      <c r="F10" s="20">
        <f t="shared" si="1"/>
        <v>12363.905937054416</v>
      </c>
      <c r="G10" s="20">
        <f t="shared" si="2"/>
        <v>24727.811874108833</v>
      </c>
      <c r="H10" s="22">
        <f t="shared" si="3"/>
        <v>2.8754667158580736</v>
      </c>
      <c r="I10" s="22">
        <f t="shared" si="4"/>
        <v>1.4377333579290368</v>
      </c>
      <c r="K10" s="31">
        <v>38961</v>
      </c>
      <c r="L10" s="20">
        <f>+'R DCP'!B10</f>
        <v>73393</v>
      </c>
      <c r="M10" s="29">
        <f>+'dados primários'!Y74</f>
        <v>1301861.1629100523</v>
      </c>
      <c r="N10" s="37">
        <f>+'dados primários'!AB74</f>
        <v>2.1734</v>
      </c>
      <c r="O10" s="20">
        <f t="shared" si="5"/>
        <v>598997.49834823422</v>
      </c>
      <c r="P10" s="20">
        <f t="shared" si="6"/>
        <v>29949.874917411711</v>
      </c>
      <c r="Q10" s="20">
        <f t="shared" si="7"/>
        <v>59899.749834823422</v>
      </c>
      <c r="R10" s="20">
        <f>+'dados primários'!P12</f>
        <v>50759.362351919539</v>
      </c>
      <c r="S10" s="20">
        <f t="shared" si="8"/>
        <v>80709.23726933125</v>
      </c>
      <c r="T10" s="20">
        <f t="shared" si="9"/>
        <v>110659.11218674296</v>
      </c>
      <c r="U10" s="22">
        <f t="shared" si="10"/>
        <v>0.90935068256293194</v>
      </c>
      <c r="V10" s="22">
        <f t="shared" si="11"/>
        <v>0.66323503369650683</v>
      </c>
      <c r="W10" s="22"/>
    </row>
    <row r="11" spans="1:23" x14ac:dyDescent="0.25">
      <c r="A11" s="25">
        <v>37104</v>
      </c>
      <c r="B11" s="20">
        <f>+'dados primários'!B13</f>
        <v>36299</v>
      </c>
      <c r="C11" s="20">
        <f>+'dados primários'!Y13</f>
        <v>607027.82613769348</v>
      </c>
      <c r="D11" s="35">
        <f>+'dados primários'!AB13</f>
        <v>2.5508999999999999</v>
      </c>
      <c r="E11" s="20">
        <f t="shared" si="0"/>
        <v>237966.13984777668</v>
      </c>
      <c r="F11" s="20">
        <f t="shared" si="1"/>
        <v>11898.306992388834</v>
      </c>
      <c r="G11" s="20">
        <f t="shared" si="2"/>
        <v>23796.613984777669</v>
      </c>
      <c r="H11" s="22">
        <f t="shared" si="3"/>
        <v>3.0507701661437983</v>
      </c>
      <c r="I11" s="22">
        <f t="shared" si="4"/>
        <v>1.5253850830718991</v>
      </c>
      <c r="K11" s="31">
        <v>39052</v>
      </c>
      <c r="L11" s="20">
        <f>+'R DCP'!B11</f>
        <v>85839</v>
      </c>
      <c r="M11" s="29">
        <f>+'dados primários'!Y77</f>
        <v>1377704.0619934737</v>
      </c>
      <c r="N11" s="37">
        <f>+'dados primários'!AB77</f>
        <v>2.1372</v>
      </c>
      <c r="O11" s="20">
        <f t="shared" si="5"/>
        <v>644630.38648393867</v>
      </c>
      <c r="P11" s="20">
        <f t="shared" si="6"/>
        <v>32231.519324196935</v>
      </c>
      <c r="Q11" s="20">
        <f t="shared" si="7"/>
        <v>64463.038648393871</v>
      </c>
      <c r="R11" s="20">
        <f>+'dados primários'!P13</f>
        <v>53178.007579793259</v>
      </c>
      <c r="S11" s="20">
        <f t="shared" si="8"/>
        <v>85409.52690399019</v>
      </c>
      <c r="T11" s="20">
        <f t="shared" si="9"/>
        <v>117641.04622818713</v>
      </c>
      <c r="U11" s="22">
        <f t="shared" si="10"/>
        <v>1.0050283980204291</v>
      </c>
      <c r="V11" s="22">
        <f t="shared" si="11"/>
        <v>0.72966879122699213</v>
      </c>
      <c r="W11" s="22"/>
    </row>
    <row r="12" spans="1:23" x14ac:dyDescent="0.25">
      <c r="A12" s="25">
        <v>37135</v>
      </c>
      <c r="B12" s="20">
        <f>+'dados primários'!B14</f>
        <v>40054</v>
      </c>
      <c r="C12" s="20">
        <f>+'dados primários'!Y14</f>
        <v>610227.2422806134</v>
      </c>
      <c r="D12" s="35">
        <f>+'dados primários'!AB14</f>
        <v>2.6705000000000001</v>
      </c>
      <c r="E12" s="20">
        <f t="shared" si="0"/>
        <v>228506.7374201885</v>
      </c>
      <c r="F12" s="20">
        <f t="shared" si="1"/>
        <v>11425.336871009426</v>
      </c>
      <c r="G12" s="20">
        <f t="shared" si="2"/>
        <v>22850.673742018851</v>
      </c>
      <c r="H12" s="22">
        <f t="shared" si="3"/>
        <v>3.5057172013573408</v>
      </c>
      <c r="I12" s="22">
        <f t="shared" si="4"/>
        <v>1.7528586006786704</v>
      </c>
      <c r="K12" s="31">
        <v>39142</v>
      </c>
      <c r="L12" s="20">
        <f>+'R DCP'!B12</f>
        <v>109531</v>
      </c>
      <c r="M12" s="29">
        <f>+'dados primários'!Y80</f>
        <v>1413816.3158805198</v>
      </c>
      <c r="N12" s="37">
        <f>+'dados primários'!AB80</f>
        <v>2.0495999999999999</v>
      </c>
      <c r="O12" s="20">
        <f t="shared" si="5"/>
        <v>689801.09088628017</v>
      </c>
      <c r="P12" s="20">
        <f t="shared" si="6"/>
        <v>34490.054544314007</v>
      </c>
      <c r="Q12" s="20">
        <f t="shared" si="7"/>
        <v>68980.109088628014</v>
      </c>
      <c r="R12" s="20">
        <f>+'dados primários'!P14</f>
        <v>66526.607444436348</v>
      </c>
      <c r="S12" s="20">
        <f t="shared" si="8"/>
        <v>101016.66198875036</v>
      </c>
      <c r="T12" s="20">
        <f t="shared" si="9"/>
        <v>135506.71653306438</v>
      </c>
      <c r="U12" s="22">
        <f t="shared" si="10"/>
        <v>1.0842864715941398</v>
      </c>
      <c r="V12" s="22">
        <f t="shared" si="11"/>
        <v>0.80830679690533158</v>
      </c>
      <c r="W12" s="22"/>
    </row>
    <row r="13" spans="1:23" x14ac:dyDescent="0.25">
      <c r="A13" s="25">
        <v>37165</v>
      </c>
      <c r="B13" s="20">
        <f>+'dados primários'!B15</f>
        <v>37492</v>
      </c>
      <c r="C13" s="20">
        <f>+'dados primários'!Y15</f>
        <v>612464.00499639497</v>
      </c>
      <c r="D13" s="35">
        <f>+'dados primários'!AB15</f>
        <v>2.7063000000000001</v>
      </c>
      <c r="E13" s="20">
        <f t="shared" si="0"/>
        <v>226310.46262291502</v>
      </c>
      <c r="F13" s="20">
        <f t="shared" si="1"/>
        <v>11315.523131145752</v>
      </c>
      <c r="G13" s="20">
        <f t="shared" si="2"/>
        <v>22631.046262291504</v>
      </c>
      <c r="H13" s="22">
        <f t="shared" si="3"/>
        <v>3.3133244981669487</v>
      </c>
      <c r="I13" s="22">
        <f t="shared" si="4"/>
        <v>1.6566622490834744</v>
      </c>
      <c r="K13" s="31">
        <v>39234</v>
      </c>
      <c r="L13" s="20">
        <f>+'R DCP'!B13</f>
        <v>147101</v>
      </c>
      <c r="M13" s="29">
        <f>+'dados primários'!Y83</f>
        <v>1478752.55626914</v>
      </c>
      <c r="N13" s="37">
        <f>+'dados primários'!AB83</f>
        <v>1.9254</v>
      </c>
      <c r="O13" s="20">
        <f t="shared" si="5"/>
        <v>768023.55680333439</v>
      </c>
      <c r="P13" s="20">
        <f t="shared" si="6"/>
        <v>38401.177840166718</v>
      </c>
      <c r="Q13" s="20">
        <f t="shared" si="7"/>
        <v>76802.355680333436</v>
      </c>
      <c r="R13" s="20">
        <f>+'dados primários'!P15</f>
        <v>80441.285693183978</v>
      </c>
      <c r="S13" s="20">
        <f t="shared" si="8"/>
        <v>118842.4635333507</v>
      </c>
      <c r="T13" s="20">
        <f t="shared" si="9"/>
        <v>157243.6413735174</v>
      </c>
      <c r="U13" s="22">
        <f t="shared" si="10"/>
        <v>1.2377814766412942</v>
      </c>
      <c r="V13" s="22">
        <f t="shared" si="11"/>
        <v>0.93549728761734463</v>
      </c>
      <c r="W13" s="22"/>
    </row>
    <row r="14" spans="1:23" x14ac:dyDescent="0.25">
      <c r="A14" s="25">
        <v>37196</v>
      </c>
      <c r="B14" s="20">
        <f>+'dados primários'!B16</f>
        <v>37234</v>
      </c>
      <c r="C14" s="20">
        <f>+'dados primários'!Y16</f>
        <v>614423.97979634057</v>
      </c>
      <c r="D14" s="35">
        <f>+'dados primários'!AB16</f>
        <v>2.5278999999999998</v>
      </c>
      <c r="E14" s="20">
        <f t="shared" si="0"/>
        <v>243057.07496196075</v>
      </c>
      <c r="F14" s="20">
        <f t="shared" si="1"/>
        <v>12152.853748098038</v>
      </c>
      <c r="G14" s="20">
        <f t="shared" si="2"/>
        <v>24305.707496196075</v>
      </c>
      <c r="H14" s="22">
        <f t="shared" si="3"/>
        <v>3.063807133022336</v>
      </c>
      <c r="I14" s="22">
        <f t="shared" si="4"/>
        <v>1.531903566511168</v>
      </c>
      <c r="K14" s="31">
        <v>39326</v>
      </c>
      <c r="L14" s="20">
        <f>+'R DCP'!B14</f>
        <v>162962</v>
      </c>
      <c r="M14" s="29">
        <f>+'dados primários'!Y86</f>
        <v>1545045.0685754046</v>
      </c>
      <c r="N14" s="37">
        <f>+'dados primários'!AB86</f>
        <v>1.8381000000000001</v>
      </c>
      <c r="O14" s="20">
        <f t="shared" si="5"/>
        <v>840566.38299080823</v>
      </c>
      <c r="P14" s="20">
        <f t="shared" si="6"/>
        <v>42028.319149540417</v>
      </c>
      <c r="Q14" s="20">
        <f t="shared" si="7"/>
        <v>84056.638299080834</v>
      </c>
      <c r="R14" s="20">
        <f>+'dados primários'!P16</f>
        <v>78311.406303042328</v>
      </c>
      <c r="S14" s="20">
        <f t="shared" si="8"/>
        <v>120339.72545258274</v>
      </c>
      <c r="T14" s="20">
        <f t="shared" si="9"/>
        <v>162368.04460212315</v>
      </c>
      <c r="U14" s="22">
        <f t="shared" si="10"/>
        <v>1.3541829133074734</v>
      </c>
      <c r="V14" s="22">
        <f t="shared" si="11"/>
        <v>1.0036580806237603</v>
      </c>
      <c r="W14" s="22"/>
    </row>
    <row r="15" spans="1:23" x14ac:dyDescent="0.25">
      <c r="A15" s="25">
        <v>37226</v>
      </c>
      <c r="B15" s="20">
        <f>+'dados primários'!B17</f>
        <v>35866</v>
      </c>
      <c r="C15" s="20">
        <f>+'dados primários'!Y17</f>
        <v>625057.05756392702</v>
      </c>
      <c r="D15" s="35">
        <f>+'dados primários'!AB17</f>
        <v>2.3195999999999999</v>
      </c>
      <c r="E15" s="20">
        <f t="shared" si="0"/>
        <v>269467.60543366399</v>
      </c>
      <c r="F15" s="20">
        <f t="shared" si="1"/>
        <v>13473.3802716832</v>
      </c>
      <c r="G15" s="20">
        <f t="shared" si="2"/>
        <v>26946.760543366399</v>
      </c>
      <c r="H15" s="22">
        <f t="shared" si="3"/>
        <v>2.661989736560693</v>
      </c>
      <c r="I15" s="22">
        <f t="shared" si="4"/>
        <v>1.3309948682803465</v>
      </c>
      <c r="K15" s="31">
        <v>39417</v>
      </c>
      <c r="L15" s="20">
        <f>+'R DCP'!B15</f>
        <v>180334</v>
      </c>
      <c r="M15" s="29">
        <f>+'dados primários'!Y89</f>
        <v>1617618.3761980599</v>
      </c>
      <c r="N15" s="37">
        <f>+'dados primários'!AB89</f>
        <v>1.7705</v>
      </c>
      <c r="O15" s="20">
        <f t="shared" si="5"/>
        <v>913650.59372948878</v>
      </c>
      <c r="P15" s="20">
        <f t="shared" si="6"/>
        <v>45682.529686474445</v>
      </c>
      <c r="Q15" s="20">
        <f t="shared" si="7"/>
        <v>91365.05937294889</v>
      </c>
      <c r="R15" s="20">
        <f>+'dados primários'!P17</f>
        <v>77299.349620082066</v>
      </c>
      <c r="S15" s="20">
        <f t="shared" si="8"/>
        <v>122981.87930655651</v>
      </c>
      <c r="T15" s="20">
        <f t="shared" si="9"/>
        <v>168664.40899303096</v>
      </c>
      <c r="U15" s="22">
        <f t="shared" si="10"/>
        <v>1.4663461073845039</v>
      </c>
      <c r="V15" s="22">
        <f t="shared" si="11"/>
        <v>1.0691882245735151</v>
      </c>
      <c r="W15" s="22"/>
    </row>
    <row r="16" spans="1:23" x14ac:dyDescent="0.25">
      <c r="A16" s="25">
        <v>37257</v>
      </c>
      <c r="B16" s="20">
        <f>+'dados primários'!B18</f>
        <v>36167</v>
      </c>
      <c r="C16" s="20">
        <f>+'dados primários'!Y18</f>
        <v>625847.39737783361</v>
      </c>
      <c r="D16" s="35">
        <f>+'dados primários'!AB18</f>
        <v>2.4175</v>
      </c>
      <c r="E16" s="20">
        <f t="shared" si="0"/>
        <v>258882.06716766645</v>
      </c>
      <c r="F16" s="20">
        <f t="shared" si="1"/>
        <v>12944.103358383323</v>
      </c>
      <c r="G16" s="20">
        <f t="shared" si="2"/>
        <v>25888.206716766646</v>
      </c>
      <c r="H16" s="22">
        <f t="shared" si="3"/>
        <v>2.7940907916635442</v>
      </c>
      <c r="I16" s="22">
        <f t="shared" si="4"/>
        <v>1.3970453958317721</v>
      </c>
      <c r="K16" s="31">
        <v>39508</v>
      </c>
      <c r="L16" s="20">
        <f>+'R DCP'!B16</f>
        <v>195232</v>
      </c>
      <c r="M16" s="29">
        <f>+'dados primários'!Y92</f>
        <v>1649721.5830027577</v>
      </c>
      <c r="N16" s="37">
        <f>+'dados primários'!AB92</f>
        <v>1.7483</v>
      </c>
      <c r="O16" s="20">
        <f t="shared" si="5"/>
        <v>943614.70171181019</v>
      </c>
      <c r="P16" s="20">
        <f t="shared" si="6"/>
        <v>47180.73508559051</v>
      </c>
      <c r="Q16" s="20">
        <f t="shared" si="7"/>
        <v>94361.470171181019</v>
      </c>
      <c r="R16" s="20">
        <f>+'dados primários'!P18</f>
        <v>78624.709259868381</v>
      </c>
      <c r="S16" s="20">
        <f t="shared" si="8"/>
        <v>125805.44434545889</v>
      </c>
      <c r="T16" s="20">
        <f t="shared" si="9"/>
        <v>172986.17943104939</v>
      </c>
      <c r="U16" s="22">
        <f t="shared" si="10"/>
        <v>1.5518565274798233</v>
      </c>
      <c r="V16" s="22">
        <f t="shared" si="11"/>
        <v>1.1285988316645699</v>
      </c>
      <c r="W16" s="22"/>
    </row>
    <row r="17" spans="1:23" x14ac:dyDescent="0.25">
      <c r="A17" s="25">
        <v>37288</v>
      </c>
      <c r="B17" s="20">
        <f>+'dados primários'!B19</f>
        <v>35906</v>
      </c>
      <c r="C17" s="20">
        <f>+'dados primários'!Y19</f>
        <v>628537.28552056674</v>
      </c>
      <c r="D17" s="35">
        <f>+'dados primários'!AB19</f>
        <v>2.3473999999999999</v>
      </c>
      <c r="E17" s="20">
        <f t="shared" si="0"/>
        <v>267758.91859954281</v>
      </c>
      <c r="F17" s="20">
        <f t="shared" si="1"/>
        <v>13387.945929977141</v>
      </c>
      <c r="G17" s="20">
        <f t="shared" si="2"/>
        <v>26775.891859954281</v>
      </c>
      <c r="H17" s="22">
        <f t="shared" si="3"/>
        <v>2.6819648202792905</v>
      </c>
      <c r="I17" s="22">
        <f t="shared" si="4"/>
        <v>1.3409824101396453</v>
      </c>
      <c r="K17" s="31">
        <v>39600</v>
      </c>
      <c r="L17" s="20">
        <f>+'R DCP'!B17</f>
        <v>200827</v>
      </c>
      <c r="M17" s="29">
        <f>+'dados primários'!Y95</f>
        <v>1727624.3265141577</v>
      </c>
      <c r="N17" s="37">
        <f>+'dados primários'!AB95</f>
        <v>1.5911</v>
      </c>
      <c r="O17" s="20">
        <f t="shared" si="5"/>
        <v>1085804.9943524341</v>
      </c>
      <c r="P17" s="20">
        <f t="shared" si="6"/>
        <v>54290.249717621708</v>
      </c>
      <c r="Q17" s="20">
        <f t="shared" si="7"/>
        <v>108580.49943524342</v>
      </c>
      <c r="R17" s="20">
        <f>+'dados primários'!P19</f>
        <v>79920.363884121616</v>
      </c>
      <c r="S17" s="20">
        <f t="shared" si="8"/>
        <v>134210.61360174333</v>
      </c>
      <c r="T17" s="20">
        <f t="shared" si="9"/>
        <v>188500.86331936502</v>
      </c>
      <c r="U17" s="22">
        <f t="shared" si="10"/>
        <v>1.4963570660360304</v>
      </c>
      <c r="V17" s="22">
        <f t="shared" si="11"/>
        <v>1.0653903460365144</v>
      </c>
      <c r="W17" s="22"/>
    </row>
    <row r="18" spans="1:23" x14ac:dyDescent="0.25">
      <c r="A18" s="25">
        <v>37316</v>
      </c>
      <c r="B18" s="20">
        <f>+'dados primários'!B20</f>
        <v>36721</v>
      </c>
      <c r="C18" s="20">
        <f>+'dados primários'!Y20</f>
        <v>639015.65913143277</v>
      </c>
      <c r="D18" s="35">
        <f>+'dados primários'!AB20</f>
        <v>2.3228</v>
      </c>
      <c r="E18" s="20">
        <f t="shared" si="0"/>
        <v>275105.75991537486</v>
      </c>
      <c r="F18" s="20">
        <f t="shared" si="1"/>
        <v>13755.287995768744</v>
      </c>
      <c r="G18" s="20">
        <f t="shared" si="2"/>
        <v>27510.575991537487</v>
      </c>
      <c r="H18" s="22">
        <f t="shared" si="3"/>
        <v>2.6695915062843993</v>
      </c>
      <c r="I18" s="22">
        <f t="shared" si="4"/>
        <v>1.3347957531421997</v>
      </c>
      <c r="K18" s="31">
        <v>39692</v>
      </c>
      <c r="L18" s="20">
        <f>+'R DCP'!B18</f>
        <v>206494</v>
      </c>
      <c r="M18" s="29">
        <f>+'dados primários'!Y98</f>
        <v>1823297.4694053901</v>
      </c>
      <c r="N18" s="37">
        <f>+'dados primários'!AB98</f>
        <v>1.9135</v>
      </c>
      <c r="O18" s="20">
        <f t="shared" si="5"/>
        <v>952859.92652489687</v>
      </c>
      <c r="P18" s="20">
        <f t="shared" si="6"/>
        <v>47642.996326244844</v>
      </c>
      <c r="Q18" s="20">
        <f t="shared" si="7"/>
        <v>95285.992652489687</v>
      </c>
      <c r="R18" s="20">
        <f>+'dados primários'!P20</f>
        <v>86354.22012840712</v>
      </c>
      <c r="S18" s="20">
        <f t="shared" si="8"/>
        <v>133997.21645465196</v>
      </c>
      <c r="T18" s="20">
        <f t="shared" si="9"/>
        <v>181640.21278089681</v>
      </c>
      <c r="U18" s="22">
        <f t="shared" si="10"/>
        <v>1.5410320114364673</v>
      </c>
      <c r="V18" s="22">
        <f t="shared" si="11"/>
        <v>1.1368297627413761</v>
      </c>
      <c r="W18" s="22"/>
    </row>
    <row r="19" spans="1:23" x14ac:dyDescent="0.25">
      <c r="A19" s="25">
        <v>37347</v>
      </c>
      <c r="B19" s="20">
        <f>+'dados primários'!B21</f>
        <v>33008</v>
      </c>
      <c r="C19" s="20">
        <f>+'dados primários'!Y21</f>
        <v>638630.45552237006</v>
      </c>
      <c r="D19" s="35">
        <f>+'dados primários'!AB21</f>
        <v>2.3616999999999999</v>
      </c>
      <c r="E19" s="20">
        <f t="shared" si="0"/>
        <v>270411.33739355975</v>
      </c>
      <c r="F19" s="20">
        <f t="shared" si="1"/>
        <v>13520.566869677989</v>
      </c>
      <c r="G19" s="20">
        <f t="shared" si="2"/>
        <v>27041.133739355977</v>
      </c>
      <c r="H19" s="22">
        <f t="shared" si="3"/>
        <v>2.4413177582092112</v>
      </c>
      <c r="I19" s="22">
        <f t="shared" si="4"/>
        <v>1.2206588791046056</v>
      </c>
      <c r="K19" s="31">
        <v>39783</v>
      </c>
      <c r="L19" s="20">
        <f>+'R DCP'!B19</f>
        <v>193783</v>
      </c>
      <c r="M19" s="29">
        <f>+'dados primários'!Y101</f>
        <v>1908186.6368352263</v>
      </c>
      <c r="N19" s="37">
        <f>+'dados primários'!AB101</f>
        <v>2.3361999999999998</v>
      </c>
      <c r="O19" s="20">
        <f t="shared" si="5"/>
        <v>816790.78710522491</v>
      </c>
      <c r="P19" s="20">
        <f t="shared" si="6"/>
        <v>40839.539355261251</v>
      </c>
      <c r="Q19" s="20">
        <f t="shared" si="7"/>
        <v>81679.078710522503</v>
      </c>
      <c r="R19" s="20">
        <f>+'dados primários'!P21</f>
        <v>80032.878129671095</v>
      </c>
      <c r="S19" s="20">
        <f t="shared" si="8"/>
        <v>120872.41748493235</v>
      </c>
      <c r="T19" s="20">
        <f t="shared" si="9"/>
        <v>161711.9568401936</v>
      </c>
      <c r="U19" s="22">
        <f t="shared" si="10"/>
        <v>1.6032028152672342</v>
      </c>
      <c r="V19" s="22">
        <f t="shared" si="11"/>
        <v>1.1983220275511199</v>
      </c>
      <c r="W19" s="22"/>
    </row>
    <row r="20" spans="1:23" x14ac:dyDescent="0.25">
      <c r="A20" s="25">
        <v>37377</v>
      </c>
      <c r="B20" s="20">
        <f>+'dados primários'!B22</f>
        <v>32889</v>
      </c>
      <c r="C20" s="20">
        <f>+'dados primários'!Y22</f>
        <v>638272.33515678649</v>
      </c>
      <c r="D20" s="35">
        <f>+'dados primários'!AB22</f>
        <v>2.5211999999999999</v>
      </c>
      <c r="E20" s="20">
        <f t="shared" si="0"/>
        <v>253162.11929112585</v>
      </c>
      <c r="F20" s="20">
        <f t="shared" si="1"/>
        <v>12658.105964556293</v>
      </c>
      <c r="G20" s="20">
        <f t="shared" si="2"/>
        <v>25316.211929112585</v>
      </c>
      <c r="H20" s="22">
        <f t="shared" si="3"/>
        <v>2.5982560180876844</v>
      </c>
      <c r="I20" s="22">
        <f t="shared" si="4"/>
        <v>1.2991280090438422</v>
      </c>
      <c r="K20" s="31">
        <v>39873</v>
      </c>
      <c r="L20" s="20">
        <f>+'R DCP'!B20</f>
        <v>190388</v>
      </c>
      <c r="M20" s="29">
        <f>+'dados primários'!Y104</f>
        <v>1933786.3250513768</v>
      </c>
      <c r="N20" s="37">
        <f>+'dados primários'!AB104</f>
        <v>2.3144</v>
      </c>
      <c r="O20" s="20">
        <f t="shared" si="5"/>
        <v>835545.42216184619</v>
      </c>
      <c r="P20" s="20">
        <f t="shared" si="6"/>
        <v>41777.271108092311</v>
      </c>
      <c r="Q20" s="20">
        <f t="shared" si="7"/>
        <v>83554.542216184622</v>
      </c>
      <c r="R20" s="20">
        <f>+'dados primários'!P22</f>
        <v>78358.8470016231</v>
      </c>
      <c r="S20" s="20">
        <f t="shared" si="8"/>
        <v>120136.1181097154</v>
      </c>
      <c r="T20" s="20">
        <f t="shared" si="9"/>
        <v>161913.38921780774</v>
      </c>
      <c r="U20" s="22">
        <f t="shared" si="10"/>
        <v>1.5847690352881756</v>
      </c>
      <c r="V20" s="22">
        <f t="shared" si="11"/>
        <v>1.1758632248991334</v>
      </c>
      <c r="W20" s="22"/>
    </row>
    <row r="21" spans="1:23" x14ac:dyDescent="0.25">
      <c r="A21" s="25">
        <v>37408</v>
      </c>
      <c r="B21" s="20">
        <f>+'dados primários'!B23</f>
        <v>41999</v>
      </c>
      <c r="C21" s="20">
        <f>+'dados primários'!Y23</f>
        <v>638514.54545801273</v>
      </c>
      <c r="D21" s="35">
        <f>+'dados primários'!AB23</f>
        <v>2.8435999999999999</v>
      </c>
      <c r="E21" s="20">
        <f t="shared" si="0"/>
        <v>224544.43151568883</v>
      </c>
      <c r="F21" s="20">
        <f t="shared" si="1"/>
        <v>11227.221575784442</v>
      </c>
      <c r="G21" s="20">
        <f t="shared" si="2"/>
        <v>22454.443151568885</v>
      </c>
      <c r="H21" s="22">
        <f t="shared" si="3"/>
        <v>3.740818662614267</v>
      </c>
      <c r="I21" s="22">
        <f t="shared" si="4"/>
        <v>1.8704093313071335</v>
      </c>
      <c r="K21" s="31">
        <v>39965</v>
      </c>
      <c r="L21" s="20">
        <f>+'R DCP'!B21</f>
        <v>201467</v>
      </c>
      <c r="M21" s="29">
        <f>+'dados primários'!Y107</f>
        <v>2009821.353186911</v>
      </c>
      <c r="N21" s="37">
        <f>+'dados primários'!AB107</f>
        <v>1.9508000000000001</v>
      </c>
      <c r="O21" s="20">
        <f t="shared" si="5"/>
        <v>1030254.9483221811</v>
      </c>
      <c r="P21" s="20">
        <f t="shared" si="6"/>
        <v>51512.747416109058</v>
      </c>
      <c r="Q21" s="20">
        <f t="shared" si="7"/>
        <v>103025.49483221812</v>
      </c>
      <c r="R21" s="20">
        <f>+'dados primários'!P23</f>
        <v>82057.291282385209</v>
      </c>
      <c r="S21" s="20">
        <f t="shared" si="8"/>
        <v>133570.03869849426</v>
      </c>
      <c r="T21" s="20">
        <f t="shared" si="9"/>
        <v>185082.78611460334</v>
      </c>
      <c r="U21" s="22">
        <f t="shared" si="10"/>
        <v>1.5083247857310917</v>
      </c>
      <c r="V21" s="22">
        <f t="shared" si="11"/>
        <v>1.0885237046045522</v>
      </c>
      <c r="W21" s="22"/>
    </row>
    <row r="22" spans="1:23" x14ac:dyDescent="0.25">
      <c r="A22" s="25">
        <v>37438</v>
      </c>
      <c r="B22" s="20">
        <f>+'dados primários'!B24</f>
        <v>39060</v>
      </c>
      <c r="C22" s="20">
        <f>+'dados primários'!Y24</f>
        <v>640851.35382181616</v>
      </c>
      <c r="D22" s="35">
        <f>+'dados primários'!AB24</f>
        <v>3.4277000000000002</v>
      </c>
      <c r="E22" s="20">
        <f t="shared" si="0"/>
        <v>186962.49783289558</v>
      </c>
      <c r="F22" s="20">
        <f t="shared" si="1"/>
        <v>9348.1248916447785</v>
      </c>
      <c r="G22" s="20">
        <f t="shared" si="2"/>
        <v>18696.249783289557</v>
      </c>
      <c r="H22" s="22">
        <f t="shared" si="3"/>
        <v>4.1783780654140887</v>
      </c>
      <c r="I22" s="22">
        <f t="shared" si="4"/>
        <v>2.0891890327070444</v>
      </c>
      <c r="K22" s="31">
        <v>40057</v>
      </c>
      <c r="L22" s="20">
        <f>+'R DCP'!B22</f>
        <v>221629</v>
      </c>
      <c r="M22" s="29">
        <f>+'dados primários'!Y110</f>
        <v>2115608.628815508</v>
      </c>
      <c r="N22" s="37">
        <f>+'dados primários'!AB110</f>
        <v>1.7773000000000001</v>
      </c>
      <c r="O22" s="20">
        <f t="shared" si="5"/>
        <v>1190349.7602067788</v>
      </c>
      <c r="P22" s="20">
        <f t="shared" si="6"/>
        <v>59517.488010338944</v>
      </c>
      <c r="Q22" s="20">
        <f t="shared" si="7"/>
        <v>119034.97602067789</v>
      </c>
      <c r="R22" s="20">
        <f>+'dados primários'!P24</f>
        <v>84161.476244081248</v>
      </c>
      <c r="S22" s="20">
        <f t="shared" si="8"/>
        <v>143678.96425442019</v>
      </c>
      <c r="T22" s="20">
        <f t="shared" si="9"/>
        <v>203196.45226475914</v>
      </c>
      <c r="U22" s="22">
        <f t="shared" si="10"/>
        <v>1.5425292153940462</v>
      </c>
      <c r="V22" s="22">
        <f t="shared" si="11"/>
        <v>1.0907129407516614</v>
      </c>
      <c r="W22" s="22"/>
    </row>
    <row r="23" spans="1:23" x14ac:dyDescent="0.25">
      <c r="A23" s="25">
        <v>37469</v>
      </c>
      <c r="B23" s="20">
        <f>+'dados primários'!B25</f>
        <v>37643</v>
      </c>
      <c r="C23" s="20">
        <f>+'dados primários'!Y25</f>
        <v>648650.64767322713</v>
      </c>
      <c r="D23" s="35">
        <f>+'dados primários'!AB25</f>
        <v>3.0215000000000001</v>
      </c>
      <c r="E23" s="20">
        <f t="shared" si="0"/>
        <v>214678.35435155622</v>
      </c>
      <c r="F23" s="20">
        <f t="shared" si="1"/>
        <v>10733.917717577811</v>
      </c>
      <c r="G23" s="20">
        <f t="shared" si="2"/>
        <v>21467.835435155623</v>
      </c>
      <c r="H23" s="22">
        <f t="shared" si="3"/>
        <v>3.5069208643509544</v>
      </c>
      <c r="I23" s="22">
        <f t="shared" si="4"/>
        <v>1.7534604321754772</v>
      </c>
      <c r="K23" s="31">
        <v>40148</v>
      </c>
      <c r="L23" s="20">
        <f>+'R DCP'!B23</f>
        <v>238520</v>
      </c>
      <c r="M23" s="29">
        <f>+'dados primários'!Y113</f>
        <v>2206320</v>
      </c>
      <c r="N23" s="37">
        <f>+'dados primários'!AB113</f>
        <v>1.7403999999999999</v>
      </c>
      <c r="O23" s="20">
        <f t="shared" si="5"/>
        <v>1267708.5727418985</v>
      </c>
      <c r="P23" s="20">
        <f t="shared" si="6"/>
        <v>63385.428637094927</v>
      </c>
      <c r="Q23" s="20">
        <f t="shared" si="7"/>
        <v>126770.85727418985</v>
      </c>
      <c r="R23" s="20">
        <f>+'dados primários'!P25</f>
        <v>74877.130556582619</v>
      </c>
      <c r="S23" s="20">
        <f t="shared" si="8"/>
        <v>138262.55919367756</v>
      </c>
      <c r="T23" s="20">
        <f t="shared" si="9"/>
        <v>201647.98783077247</v>
      </c>
      <c r="U23" s="22">
        <f t="shared" si="10"/>
        <v>1.7251235720719031</v>
      </c>
      <c r="V23" s="22">
        <f t="shared" si="11"/>
        <v>1.1828533602833238</v>
      </c>
      <c r="W23" s="22"/>
    </row>
    <row r="24" spans="1:23" x14ac:dyDescent="0.25">
      <c r="A24" s="25">
        <v>37500</v>
      </c>
      <c r="B24" s="20">
        <f>+'dados primários'!B26</f>
        <v>38381</v>
      </c>
      <c r="C24" s="20">
        <f>+'dados primários'!Y26</f>
        <v>658617.59712520707</v>
      </c>
      <c r="D24" s="35">
        <f>+'dados primários'!AB26</f>
        <v>3.8940999999999999</v>
      </c>
      <c r="E24" s="20">
        <f t="shared" si="0"/>
        <v>169132.17357674614</v>
      </c>
      <c r="F24" s="20">
        <f t="shared" si="1"/>
        <v>8456.6086788373068</v>
      </c>
      <c r="G24" s="20">
        <f t="shared" si="2"/>
        <v>16913.217357674614</v>
      </c>
      <c r="H24" s="22">
        <f t="shared" si="3"/>
        <v>4.5385805891726534</v>
      </c>
      <c r="I24" s="22">
        <f t="shared" si="4"/>
        <v>2.2692902945863267</v>
      </c>
      <c r="K24" s="31">
        <v>40238</v>
      </c>
      <c r="L24" s="20">
        <f>+'R DCP'!B24</f>
        <v>243762</v>
      </c>
      <c r="M24" s="29">
        <f>+'dados primários'!Y116</f>
        <v>2233577.0833316264</v>
      </c>
      <c r="N24" s="37">
        <f>+'dados primários'!AB116</f>
        <v>1.7802</v>
      </c>
      <c r="O24" s="20">
        <f t="shared" si="5"/>
        <v>1254677.6111288767</v>
      </c>
      <c r="P24" s="20">
        <f t="shared" si="6"/>
        <v>62733.880556443837</v>
      </c>
      <c r="Q24" s="20">
        <f t="shared" si="7"/>
        <v>125467.76111288767</v>
      </c>
      <c r="R24" s="20">
        <f>+'dados primários'!P26</f>
        <v>80950.057575681698</v>
      </c>
      <c r="S24" s="20">
        <f t="shared" si="8"/>
        <v>143683.93813212554</v>
      </c>
      <c r="T24" s="20">
        <f t="shared" si="9"/>
        <v>206417.81868856936</v>
      </c>
      <c r="U24" s="22">
        <f t="shared" si="10"/>
        <v>1.696515304138219</v>
      </c>
      <c r="V24" s="22">
        <f t="shared" si="11"/>
        <v>1.180915492415765</v>
      </c>
      <c r="W24" s="22"/>
    </row>
    <row r="25" spans="1:23" x14ac:dyDescent="0.25">
      <c r="A25" s="25">
        <v>37530</v>
      </c>
      <c r="B25" s="20">
        <f>+'dados primários'!B27</f>
        <v>35855</v>
      </c>
      <c r="C25" s="20">
        <f>+'dados primários'!Y27</f>
        <v>665956.34170416521</v>
      </c>
      <c r="D25" s="35">
        <f>+'dados primários'!AB27</f>
        <v>3.6442000000000001</v>
      </c>
      <c r="E25" s="20">
        <f t="shared" si="0"/>
        <v>182744.18026018474</v>
      </c>
      <c r="F25" s="20">
        <f t="shared" si="1"/>
        <v>9137.2090130092383</v>
      </c>
      <c r="G25" s="20">
        <f t="shared" si="2"/>
        <v>18274.418026018477</v>
      </c>
      <c r="H25" s="22">
        <f t="shared" si="3"/>
        <v>3.9240647717427617</v>
      </c>
      <c r="I25" s="22">
        <f t="shared" si="4"/>
        <v>1.9620323858713808</v>
      </c>
      <c r="K25" s="31">
        <v>40330</v>
      </c>
      <c r="L25" s="20">
        <f>+'R DCP'!B25</f>
        <v>253114</v>
      </c>
      <c r="M25" s="29">
        <f>+'dados primários'!Y119</f>
        <v>2283560.8789293854</v>
      </c>
      <c r="N25" s="37">
        <f>+'dados primários'!AB119</f>
        <v>1.8007</v>
      </c>
      <c r="O25" s="20">
        <f t="shared" si="5"/>
        <v>1268151.7626086441</v>
      </c>
      <c r="P25" s="20">
        <f t="shared" si="6"/>
        <v>63407.58813043221</v>
      </c>
      <c r="Q25" s="20">
        <f t="shared" si="7"/>
        <v>126815.17626086442</v>
      </c>
      <c r="R25" s="20">
        <f>+'dados primários'!P27</f>
        <v>83167.368185303989</v>
      </c>
      <c r="S25" s="20">
        <f t="shared" si="8"/>
        <v>146574.9563157362</v>
      </c>
      <c r="T25" s="20">
        <f t="shared" si="9"/>
        <v>209982.54444616841</v>
      </c>
      <c r="U25" s="22">
        <f t="shared" si="10"/>
        <v>1.7268570727373693</v>
      </c>
      <c r="V25" s="22">
        <f t="shared" si="11"/>
        <v>1.2054049571958056</v>
      </c>
      <c r="W25" s="22"/>
    </row>
    <row r="26" spans="1:23" x14ac:dyDescent="0.25">
      <c r="A26" s="25">
        <v>37561</v>
      </c>
      <c r="B26" s="20">
        <f>+'dados primários'!B28</f>
        <v>35592</v>
      </c>
      <c r="C26" s="20">
        <f>+'dados primários'!Y28</f>
        <v>675384.38983830821</v>
      </c>
      <c r="D26" s="35">
        <f>+'dados primários'!AB28</f>
        <v>3.6356999999999999</v>
      </c>
      <c r="E26" s="20">
        <f t="shared" si="0"/>
        <v>185764.60924672228</v>
      </c>
      <c r="F26" s="20">
        <f t="shared" si="1"/>
        <v>9288.2304623361142</v>
      </c>
      <c r="G26" s="20">
        <f t="shared" si="2"/>
        <v>18576.460924672228</v>
      </c>
      <c r="H26" s="22">
        <f t="shared" si="3"/>
        <v>3.8319462619199629</v>
      </c>
      <c r="I26" s="22">
        <f t="shared" si="4"/>
        <v>1.9159731309599815</v>
      </c>
      <c r="K26" s="31">
        <v>40422</v>
      </c>
      <c r="L26" s="20">
        <f>+'R DCP'!B26</f>
        <v>275206</v>
      </c>
      <c r="M26" s="29">
        <f>+'dados primários'!Y122</f>
        <v>2427742.2876772811</v>
      </c>
      <c r="N26" s="37">
        <f>+'dados primários'!AB122</f>
        <v>1.6934</v>
      </c>
      <c r="O26" s="20">
        <f t="shared" si="5"/>
        <v>1433649.6325010518</v>
      </c>
      <c r="P26" s="20">
        <f t="shared" si="6"/>
        <v>71682.481625052591</v>
      </c>
      <c r="Q26" s="20">
        <f t="shared" si="7"/>
        <v>143364.96325010518</v>
      </c>
      <c r="R26" s="20">
        <f>+'dados primários'!P28</f>
        <v>96529.727418757262</v>
      </c>
      <c r="S26" s="20">
        <f t="shared" si="8"/>
        <v>168212.20904380985</v>
      </c>
      <c r="T26" s="20">
        <f t="shared" si="9"/>
        <v>239894.69066886243</v>
      </c>
      <c r="U26" s="22">
        <f t="shared" si="10"/>
        <v>1.6360643592066748</v>
      </c>
      <c r="V26" s="22">
        <f t="shared" si="11"/>
        <v>1.1471950430944693</v>
      </c>
      <c r="W26" s="22"/>
    </row>
    <row r="27" spans="1:23" x14ac:dyDescent="0.25">
      <c r="A27" s="25">
        <v>37591</v>
      </c>
      <c r="B27" s="20">
        <f>+'dados primários'!B29</f>
        <v>37823</v>
      </c>
      <c r="C27" s="20">
        <f>+'dados primários'!Y29</f>
        <v>688268.7771108005</v>
      </c>
      <c r="D27" s="35">
        <f>+'dados primários'!AB29</f>
        <v>3.5325000000000002</v>
      </c>
      <c r="E27" s="20">
        <f t="shared" si="0"/>
        <v>194839.00272067953</v>
      </c>
      <c r="F27" s="20">
        <f t="shared" si="1"/>
        <v>9741.9501360339764</v>
      </c>
      <c r="G27" s="20">
        <f t="shared" si="2"/>
        <v>19483.900272067953</v>
      </c>
      <c r="H27" s="22">
        <f t="shared" si="3"/>
        <v>3.8824875381057984</v>
      </c>
      <c r="I27" s="22">
        <f t="shared" si="4"/>
        <v>1.9412437690528992</v>
      </c>
      <c r="K27" s="31">
        <v>40513</v>
      </c>
      <c r="L27" s="20">
        <f>+'R DCP'!B27</f>
        <v>288575</v>
      </c>
      <c r="M27" s="29">
        <f>+'dados primários'!Y125</f>
        <v>2548004.6966177123</v>
      </c>
      <c r="N27" s="37">
        <f>+'dados primários'!AB125</f>
        <v>1.6654</v>
      </c>
      <c r="O27" s="20">
        <f t="shared" si="5"/>
        <v>1529965.5918204109</v>
      </c>
      <c r="P27" s="20">
        <f t="shared" si="6"/>
        <v>76498.279591020546</v>
      </c>
      <c r="Q27" s="20">
        <f t="shared" si="7"/>
        <v>152996.55918204109</v>
      </c>
      <c r="R27" s="20">
        <f>+'dados primários'!P29</f>
        <v>92554.077114084648</v>
      </c>
      <c r="S27" s="20">
        <f t="shared" si="8"/>
        <v>169052.35670510519</v>
      </c>
      <c r="T27" s="20">
        <f t="shared" si="9"/>
        <v>245550.63629612574</v>
      </c>
      <c r="U27" s="22">
        <f t="shared" si="10"/>
        <v>1.7070155401819687</v>
      </c>
      <c r="V27" s="22">
        <f t="shared" si="11"/>
        <v>1.1752158510067485</v>
      </c>
      <c r="W27" s="22"/>
    </row>
    <row r="28" spans="1:23" x14ac:dyDescent="0.25">
      <c r="A28" s="25">
        <v>37622</v>
      </c>
      <c r="B28" s="20">
        <f>+'dados primários'!B30</f>
        <v>38772</v>
      </c>
      <c r="C28" s="20">
        <f>+'dados primários'!Y30</f>
        <v>693322.98916867643</v>
      </c>
      <c r="D28" s="35">
        <f>+'dados primários'!AB30</f>
        <v>3.5249999999999999</v>
      </c>
      <c r="E28" s="20">
        <f t="shared" si="0"/>
        <v>196687.37281380894</v>
      </c>
      <c r="F28" s="20">
        <f t="shared" si="1"/>
        <v>9834.3686406904471</v>
      </c>
      <c r="G28" s="20">
        <f t="shared" si="2"/>
        <v>19668.737281380894</v>
      </c>
      <c r="H28" s="22">
        <f t="shared" si="3"/>
        <v>3.9425001661599204</v>
      </c>
      <c r="I28" s="22">
        <f t="shared" si="4"/>
        <v>1.9712500830799602</v>
      </c>
      <c r="K28" s="31">
        <v>40603</v>
      </c>
      <c r="L28" s="20">
        <f>+'R DCP'!B28</f>
        <v>317146</v>
      </c>
      <c r="M28" s="29">
        <f>+'dados primários'!Y128</f>
        <v>2643343.8055939497</v>
      </c>
      <c r="N28" s="37">
        <f>+'dados primários'!AB128</f>
        <v>1.6278999999999999</v>
      </c>
      <c r="O28" s="20">
        <f t="shared" si="5"/>
        <v>1623775.296758984</v>
      </c>
      <c r="P28" s="20">
        <f t="shared" si="6"/>
        <v>81188.764837949202</v>
      </c>
      <c r="Q28" s="20">
        <f t="shared" si="7"/>
        <v>162377.5296758984</v>
      </c>
      <c r="R28" s="20">
        <f>+'dados primários'!P30</f>
        <v>94547.823404250696</v>
      </c>
      <c r="S28" s="20">
        <f t="shared" si="8"/>
        <v>175736.58824219991</v>
      </c>
      <c r="T28" s="20">
        <f t="shared" si="9"/>
        <v>256925.3530801491</v>
      </c>
      <c r="U28" s="22">
        <f t="shared" si="10"/>
        <v>1.8046668776960086</v>
      </c>
      <c r="V28" s="22">
        <f t="shared" si="11"/>
        <v>1.2343896629814683</v>
      </c>
      <c r="W28" s="22"/>
    </row>
    <row r="29" spans="1:23" x14ac:dyDescent="0.25">
      <c r="A29" s="25">
        <v>37653</v>
      </c>
      <c r="B29" s="20">
        <f>+'dados primários'!B31</f>
        <v>38530</v>
      </c>
      <c r="C29" s="20">
        <f>+'dados primários'!Y31</f>
        <v>703913.44268181699</v>
      </c>
      <c r="D29" s="35">
        <f>+'dados primários'!AB31</f>
        <v>3.5623999999999998</v>
      </c>
      <c r="E29" s="20">
        <f t="shared" si="0"/>
        <v>197595.28483096143</v>
      </c>
      <c r="F29" s="20">
        <f t="shared" si="1"/>
        <v>9879.7642415480732</v>
      </c>
      <c r="G29" s="20">
        <f t="shared" si="2"/>
        <v>19759.528483096146</v>
      </c>
      <c r="H29" s="22">
        <f t="shared" si="3"/>
        <v>3.8998906307872265</v>
      </c>
      <c r="I29" s="22">
        <f t="shared" si="4"/>
        <v>1.9499453153936133</v>
      </c>
      <c r="K29" s="31">
        <v>40695</v>
      </c>
      <c r="L29" s="20">
        <f>+'R DCP'!B29</f>
        <v>335775</v>
      </c>
      <c r="M29" s="29">
        <f>+'dados primários'!Y131</f>
        <v>2732703.8237278773</v>
      </c>
      <c r="N29" s="37">
        <f>+'dados primários'!AB131</f>
        <v>1.5603</v>
      </c>
      <c r="O29" s="20">
        <f t="shared" si="5"/>
        <v>1751396.4133358183</v>
      </c>
      <c r="P29" s="20">
        <f t="shared" si="6"/>
        <v>87569.820666790925</v>
      </c>
      <c r="Q29" s="20">
        <f t="shared" si="7"/>
        <v>175139.64133358185</v>
      </c>
      <c r="R29" s="20">
        <f>+'dados primários'!P31</f>
        <v>92150.530770840633</v>
      </c>
      <c r="S29" s="20">
        <f t="shared" si="8"/>
        <v>179720.35143763156</v>
      </c>
      <c r="T29" s="20">
        <f t="shared" si="9"/>
        <v>267290.17210442247</v>
      </c>
      <c r="U29" s="22">
        <f t="shared" si="10"/>
        <v>1.8683192933579598</v>
      </c>
      <c r="V29" s="22">
        <f t="shared" si="11"/>
        <v>1.2562190272705669</v>
      </c>
      <c r="W29" s="22"/>
    </row>
    <row r="30" spans="1:23" x14ac:dyDescent="0.25">
      <c r="A30" s="25">
        <v>37681</v>
      </c>
      <c r="B30" s="20">
        <f>+'dados primários'!B32</f>
        <v>42335</v>
      </c>
      <c r="C30" s="20">
        <f>+'dados primários'!Y32</f>
        <v>707807.70960908663</v>
      </c>
      <c r="D30" s="35">
        <f>+'dados primários'!AB32</f>
        <v>3.3523000000000001</v>
      </c>
      <c r="E30" s="20">
        <f t="shared" si="0"/>
        <v>211140.92104199703</v>
      </c>
      <c r="F30" s="20">
        <f t="shared" si="1"/>
        <v>10557.046052099853</v>
      </c>
      <c r="G30" s="20">
        <f t="shared" si="2"/>
        <v>21114.092104199706</v>
      </c>
      <c r="H30" s="22">
        <f t="shared" si="3"/>
        <v>4.010117962077028</v>
      </c>
      <c r="I30" s="22">
        <f t="shared" si="4"/>
        <v>2.005058981038514</v>
      </c>
      <c r="K30" s="31">
        <v>40787</v>
      </c>
      <c r="L30" s="20">
        <f>+'R DCP'!B30</f>
        <v>349708</v>
      </c>
      <c r="M30" s="29">
        <f>+'dados primários'!Y134</f>
        <v>2880180.9312090902</v>
      </c>
      <c r="N30" s="37">
        <f>+'dados primários'!AB134</f>
        <v>1.8535999999999999</v>
      </c>
      <c r="O30" s="20">
        <f t="shared" si="5"/>
        <v>1553830.8864960566</v>
      </c>
      <c r="P30" s="20">
        <f t="shared" si="6"/>
        <v>77691.544324802831</v>
      </c>
      <c r="Q30" s="20">
        <f t="shared" si="7"/>
        <v>155383.08864960566</v>
      </c>
      <c r="R30" s="20">
        <f>+'dados primários'!P32</f>
        <v>87105.952319362841</v>
      </c>
      <c r="S30" s="20">
        <f t="shared" si="8"/>
        <v>164797.49664416566</v>
      </c>
      <c r="T30" s="20">
        <f t="shared" si="9"/>
        <v>242489.0409689685</v>
      </c>
      <c r="U30" s="22">
        <f t="shared" si="10"/>
        <v>2.122046797562084</v>
      </c>
      <c r="V30" s="22">
        <f t="shared" si="11"/>
        <v>1.4421600192841391</v>
      </c>
      <c r="W30" s="22"/>
    </row>
    <row r="31" spans="1:23" x14ac:dyDescent="0.25">
      <c r="A31" s="25">
        <v>37712</v>
      </c>
      <c r="B31" s="20">
        <f>+'dados primários'!B33</f>
        <v>41500</v>
      </c>
      <c r="C31" s="20">
        <f>+'dados primários'!Y33</f>
        <v>709587.23198671872</v>
      </c>
      <c r="D31" s="35">
        <f>+'dados primários'!AB33</f>
        <v>2.8889999999999998</v>
      </c>
      <c r="E31" s="20">
        <f t="shared" si="0"/>
        <v>245616.90272991304</v>
      </c>
      <c r="F31" s="20">
        <f t="shared" si="1"/>
        <v>12280.845136495653</v>
      </c>
      <c r="G31" s="20">
        <f t="shared" si="2"/>
        <v>24561.690272991305</v>
      </c>
      <c r="H31" s="22">
        <f t="shared" si="3"/>
        <v>3.3792462602327102</v>
      </c>
      <c r="I31" s="22">
        <f t="shared" si="4"/>
        <v>1.6896231301163551</v>
      </c>
      <c r="K31" s="31">
        <v>40878</v>
      </c>
      <c r="L31" s="20">
        <f>+'R DCP'!B31</f>
        <v>352012</v>
      </c>
      <c r="M31" s="29">
        <f>+'dados primários'!Y137</f>
        <v>3030280.2329164403</v>
      </c>
      <c r="N31" s="37">
        <f>+'dados primários'!AB137</f>
        <v>1.8751</v>
      </c>
      <c r="O31" s="20">
        <f t="shared" si="5"/>
        <v>1616063.2675145008</v>
      </c>
      <c r="P31" s="20">
        <f t="shared" si="6"/>
        <v>80803.163375725038</v>
      </c>
      <c r="Q31" s="20">
        <f t="shared" si="7"/>
        <v>161606.32675145008</v>
      </c>
      <c r="R31" s="20">
        <f>+'dados primários'!P33</f>
        <v>89412.314167859164</v>
      </c>
      <c r="S31" s="20">
        <f t="shared" si="8"/>
        <v>170215.47754358419</v>
      </c>
      <c r="T31" s="20">
        <f t="shared" si="9"/>
        <v>251018.64091930923</v>
      </c>
      <c r="U31" s="22">
        <f t="shared" si="10"/>
        <v>2.0680375549859518</v>
      </c>
      <c r="V31" s="22">
        <f t="shared" si="11"/>
        <v>1.4023341004111143</v>
      </c>
      <c r="W31" s="22"/>
    </row>
    <row r="32" spans="1:23" x14ac:dyDescent="0.25">
      <c r="A32" s="25">
        <v>37742</v>
      </c>
      <c r="B32" s="20">
        <f>+'dados primários'!B34</f>
        <v>43373</v>
      </c>
      <c r="C32" s="20">
        <f>+'dados primários'!Y34</f>
        <v>718199.09322946169</v>
      </c>
      <c r="D32" s="35">
        <f>+'dados primários'!AB34</f>
        <v>2.9647999999999999</v>
      </c>
      <c r="E32" s="20">
        <f t="shared" si="0"/>
        <v>242242.00392251139</v>
      </c>
      <c r="F32" s="20">
        <f t="shared" si="1"/>
        <v>12112.10019612557</v>
      </c>
      <c r="G32" s="20">
        <f t="shared" si="2"/>
        <v>24224.200392251139</v>
      </c>
      <c r="H32" s="22">
        <f t="shared" si="3"/>
        <v>3.580964432070517</v>
      </c>
      <c r="I32" s="22">
        <f t="shared" si="4"/>
        <v>1.7904822160352585</v>
      </c>
      <c r="K32" s="31">
        <v>40969</v>
      </c>
      <c r="L32" s="20">
        <f>+'R DCP'!B32</f>
        <v>365216</v>
      </c>
      <c r="M32" s="29">
        <f>+'dados primários'!Y140</f>
        <v>3187246.8359496458</v>
      </c>
      <c r="N32" s="37">
        <f>+'dados primários'!AB140</f>
        <v>1.8214999999999999</v>
      </c>
      <c r="O32" s="20">
        <f t="shared" si="5"/>
        <v>1749792.3886629953</v>
      </c>
      <c r="P32" s="20">
        <f t="shared" si="6"/>
        <v>87489.619433149768</v>
      </c>
      <c r="Q32" s="20">
        <f t="shared" si="7"/>
        <v>174979.23886629954</v>
      </c>
      <c r="R32" s="20">
        <f>+'dados primários'!P34</f>
        <v>84307.813280115573</v>
      </c>
      <c r="S32" s="20">
        <f t="shared" si="8"/>
        <v>171797.43271326536</v>
      </c>
      <c r="T32" s="20">
        <f t="shared" si="9"/>
        <v>259287.05214641511</v>
      </c>
      <c r="U32" s="22">
        <f t="shared" si="10"/>
        <v>2.1258524893649344</v>
      </c>
      <c r="V32" s="22">
        <f t="shared" si="11"/>
        <v>1.4085392887021932</v>
      </c>
      <c r="W32" s="22"/>
    </row>
    <row r="33" spans="1:23" x14ac:dyDescent="0.25">
      <c r="A33" s="25">
        <v>37773</v>
      </c>
      <c r="B33" s="20">
        <f>+'dados primários'!B35</f>
        <v>47956</v>
      </c>
      <c r="C33" s="20">
        <f>+'dados primários'!Y35</f>
        <v>728440.04018751648</v>
      </c>
      <c r="D33" s="35">
        <f>+'dados primários'!AB35</f>
        <v>2.8712</v>
      </c>
      <c r="E33" s="20">
        <f t="shared" si="0"/>
        <v>253705.78162006006</v>
      </c>
      <c r="F33" s="20">
        <f t="shared" si="1"/>
        <v>12685.289081003004</v>
      </c>
      <c r="G33" s="20">
        <f t="shared" si="2"/>
        <v>25370.578162006008</v>
      </c>
      <c r="H33" s="22">
        <f t="shared" si="3"/>
        <v>3.7804420296433796</v>
      </c>
      <c r="I33" s="22">
        <f t="shared" si="4"/>
        <v>1.8902210148216898</v>
      </c>
      <c r="K33" s="31">
        <v>41061</v>
      </c>
      <c r="L33" s="20">
        <f>+'R DCP'!B33</f>
        <v>373910</v>
      </c>
      <c r="M33" s="29">
        <f>+'dados primários'!Y143</f>
        <v>3292409.8991801105</v>
      </c>
      <c r="N33" s="37">
        <f>+'dados primários'!AB143</f>
        <v>2.0207000000000002</v>
      </c>
      <c r="O33" s="20">
        <f t="shared" si="5"/>
        <v>1629341.2674717228</v>
      </c>
      <c r="P33" s="20">
        <f t="shared" si="6"/>
        <v>81467.063373586148</v>
      </c>
      <c r="Q33" s="20">
        <f t="shared" si="7"/>
        <v>162934.1267471723</v>
      </c>
      <c r="R33" s="20">
        <f>+'dados primários'!P35</f>
        <v>90597.340328866849</v>
      </c>
      <c r="S33" s="20">
        <f t="shared" si="8"/>
        <v>172064.40370245301</v>
      </c>
      <c r="T33" s="20">
        <f t="shared" si="9"/>
        <v>253531.46707603915</v>
      </c>
      <c r="U33" s="22">
        <f t="shared" si="10"/>
        <v>2.1730816598568166</v>
      </c>
      <c r="V33" s="22">
        <f t="shared" si="11"/>
        <v>1.4748070695613376</v>
      </c>
      <c r="W33" s="22"/>
    </row>
    <row r="34" spans="1:23" x14ac:dyDescent="0.25">
      <c r="A34" s="25">
        <v>37803</v>
      </c>
      <c r="B34" s="20">
        <f>+'dados primários'!B36</f>
        <v>47645</v>
      </c>
      <c r="C34" s="20">
        <f>+'dados primários'!Y36</f>
        <v>745964.83823571377</v>
      </c>
      <c r="D34" s="35">
        <f>+'dados primários'!AB36</f>
        <v>2.9647000000000001</v>
      </c>
      <c r="E34" s="20">
        <f t="shared" si="0"/>
        <v>251615.62324542576</v>
      </c>
      <c r="F34" s="20">
        <f t="shared" si="1"/>
        <v>12580.781162271289</v>
      </c>
      <c r="G34" s="20">
        <f t="shared" si="2"/>
        <v>25161.562324542578</v>
      </c>
      <c r="H34" s="22">
        <f t="shared" si="3"/>
        <v>3.7871257265712064</v>
      </c>
      <c r="I34" s="22">
        <f t="shared" si="4"/>
        <v>1.8935628632856032</v>
      </c>
      <c r="K34" s="31">
        <v>41153</v>
      </c>
      <c r="L34" s="20">
        <f>+'R DCP'!B34</f>
        <v>378726</v>
      </c>
      <c r="M34" s="29">
        <f>+'dados primários'!Y146</f>
        <v>3421890.8165272307</v>
      </c>
      <c r="N34" s="37">
        <f>+'dados primários'!AB146</f>
        <v>2.0299999999999998</v>
      </c>
      <c r="O34" s="20">
        <f t="shared" si="5"/>
        <v>1685660.5007523305</v>
      </c>
      <c r="P34" s="20">
        <f t="shared" si="6"/>
        <v>84283.025037616535</v>
      </c>
      <c r="Q34" s="20">
        <f t="shared" si="7"/>
        <v>168566.05007523307</v>
      </c>
      <c r="R34" s="20">
        <f>+'dados primários'!P36</f>
        <v>95292.060176983912</v>
      </c>
      <c r="S34" s="20">
        <f t="shared" si="8"/>
        <v>179575.08521460043</v>
      </c>
      <c r="T34" s="20">
        <f t="shared" si="9"/>
        <v>263858.11025221698</v>
      </c>
      <c r="U34" s="22">
        <f t="shared" si="10"/>
        <v>2.1090119464368073</v>
      </c>
      <c r="V34" s="22">
        <f t="shared" si="11"/>
        <v>1.4353396211243346</v>
      </c>
      <c r="W34" s="22"/>
    </row>
    <row r="35" spans="1:23" x14ac:dyDescent="0.25">
      <c r="A35" s="25">
        <v>37834</v>
      </c>
      <c r="B35" s="20">
        <f>+'dados primários'!B37</f>
        <v>47793</v>
      </c>
      <c r="C35" s="20">
        <f>+'dados primários'!Y37</f>
        <v>762889.94180294487</v>
      </c>
      <c r="D35" s="35">
        <f>+'dados primários'!AB37</f>
        <v>2.9657</v>
      </c>
      <c r="E35" s="20">
        <f t="shared" si="0"/>
        <v>257237.7320035556</v>
      </c>
      <c r="F35" s="20">
        <f t="shared" si="1"/>
        <v>12861.886600177781</v>
      </c>
      <c r="G35" s="20">
        <f t="shared" si="2"/>
        <v>25723.773200355561</v>
      </c>
      <c r="H35" s="22">
        <f t="shared" si="3"/>
        <v>3.7158623369715755</v>
      </c>
      <c r="I35" s="22">
        <f t="shared" si="4"/>
        <v>1.8579311684857878</v>
      </c>
      <c r="K35" s="31">
        <v>41244</v>
      </c>
      <c r="L35" s="20">
        <f>+'R DCP'!B35</f>
        <v>373147</v>
      </c>
      <c r="M35" s="29">
        <f>+'dados primários'!Y149</f>
        <v>3518466.9277852769</v>
      </c>
      <c r="N35" s="37">
        <f>+'dados primários'!AB149</f>
        <v>2.0428999999999999</v>
      </c>
      <c r="O35" s="20">
        <f t="shared" si="5"/>
        <v>1722290.3361815445</v>
      </c>
      <c r="P35" s="20">
        <f t="shared" si="6"/>
        <v>86114.516809077235</v>
      </c>
      <c r="Q35" s="20">
        <f t="shared" si="7"/>
        <v>172229.03361815447</v>
      </c>
      <c r="R35" s="20">
        <f>+'dados primários'!P37</f>
        <v>92488.809848973382</v>
      </c>
      <c r="S35" s="20">
        <f t="shared" si="8"/>
        <v>178603.32665805062</v>
      </c>
      <c r="T35" s="20">
        <f t="shared" si="9"/>
        <v>264717.84346712788</v>
      </c>
      <c r="U35" s="22">
        <f t="shared" si="10"/>
        <v>2.08924999876636</v>
      </c>
      <c r="V35" s="22">
        <f t="shared" si="11"/>
        <v>1.4096027495265413</v>
      </c>
      <c r="W35" s="22"/>
    </row>
    <row r="36" spans="1:23" x14ac:dyDescent="0.25">
      <c r="A36" s="25">
        <v>37865</v>
      </c>
      <c r="B36" s="20">
        <f>+'dados primários'!B38</f>
        <v>52675</v>
      </c>
      <c r="C36" s="20">
        <f>+'dados primários'!Y38</f>
        <v>775905.95087799989</v>
      </c>
      <c r="D36" s="35">
        <f>+'dados primários'!AB38</f>
        <v>2.9226000000000001</v>
      </c>
      <c r="E36" s="20">
        <f t="shared" si="0"/>
        <v>265484.82545610069</v>
      </c>
      <c r="F36" s="20">
        <f t="shared" si="1"/>
        <v>13274.241272805035</v>
      </c>
      <c r="G36" s="20">
        <f t="shared" si="2"/>
        <v>26548.48254561007</v>
      </c>
      <c r="H36" s="22">
        <f t="shared" si="3"/>
        <v>3.9682117356052116</v>
      </c>
      <c r="I36" s="22">
        <f t="shared" si="4"/>
        <v>1.9841058678026058</v>
      </c>
      <c r="K36" s="31">
        <v>41334</v>
      </c>
      <c r="L36" s="20">
        <f>+'R DCP'!B36</f>
        <v>376934</v>
      </c>
      <c r="M36" s="29">
        <f>+'dados primários'!Y152</f>
        <v>3611159.7717601177</v>
      </c>
      <c r="N36" s="37">
        <f>+'dados primários'!AB152</f>
        <v>2.0131999999999999</v>
      </c>
      <c r="O36" s="20">
        <f t="shared" si="5"/>
        <v>1793741.1939996611</v>
      </c>
      <c r="P36" s="20">
        <f t="shared" si="6"/>
        <v>89687.05969998306</v>
      </c>
      <c r="Q36" s="20">
        <f t="shared" si="7"/>
        <v>179374.11939996612</v>
      </c>
      <c r="R36" s="20">
        <f>+'dados primários'!P38</f>
        <v>109147.88070466247</v>
      </c>
      <c r="S36" s="20">
        <f t="shared" si="8"/>
        <v>198834.94040464552</v>
      </c>
      <c r="T36" s="20">
        <f t="shared" si="9"/>
        <v>288522.00010462862</v>
      </c>
      <c r="U36" s="22">
        <f t="shared" si="10"/>
        <v>1.8957130936489743</v>
      </c>
      <c r="V36" s="22">
        <f t="shared" si="11"/>
        <v>1.3064307049837098</v>
      </c>
      <c r="W36" s="22"/>
    </row>
    <row r="37" spans="1:23" x14ac:dyDescent="0.25">
      <c r="A37" s="25">
        <v>37895</v>
      </c>
      <c r="B37" s="20">
        <f>+'dados primários'!B39</f>
        <v>54093</v>
      </c>
      <c r="C37" s="20">
        <f>+'dados primários'!Y39</f>
        <v>787768.40051128995</v>
      </c>
      <c r="D37" s="35">
        <f>+'dados primários'!AB39</f>
        <v>2.8553999999999999</v>
      </c>
      <c r="E37" s="20">
        <f t="shared" si="0"/>
        <v>275887.23139009945</v>
      </c>
      <c r="F37" s="20">
        <f t="shared" si="1"/>
        <v>13794.361569504974</v>
      </c>
      <c r="G37" s="20">
        <f t="shared" si="2"/>
        <v>27588.723139009948</v>
      </c>
      <c r="H37" s="22">
        <f t="shared" si="3"/>
        <v>3.9213848156324054</v>
      </c>
      <c r="I37" s="22">
        <f t="shared" si="4"/>
        <v>1.9606924078162027</v>
      </c>
      <c r="K37" s="31">
        <v>41426</v>
      </c>
      <c r="L37" s="20">
        <f>+'R DCP'!B37</f>
        <v>369402</v>
      </c>
      <c r="M37" s="29">
        <f>+'dados primários'!Y155</f>
        <v>3692795.690399548</v>
      </c>
      <c r="N37" s="37">
        <f>+'dados primários'!AB155</f>
        <v>2.2149999999999999</v>
      </c>
      <c r="O37" s="20">
        <f t="shared" si="5"/>
        <v>1667176.3839275613</v>
      </c>
      <c r="P37" s="20">
        <f t="shared" si="6"/>
        <v>83358.81919637807</v>
      </c>
      <c r="Q37" s="20">
        <f t="shared" si="7"/>
        <v>166717.63839275614</v>
      </c>
      <c r="R37" s="20">
        <f>+'dados primários'!P39</f>
        <v>101375.43692621327</v>
      </c>
      <c r="S37" s="20">
        <f t="shared" si="8"/>
        <v>184734.25612259132</v>
      </c>
      <c r="T37" s="20">
        <f t="shared" si="9"/>
        <v>268093.07531896944</v>
      </c>
      <c r="U37" s="22">
        <f t="shared" si="10"/>
        <v>1.9996399571656136</v>
      </c>
      <c r="V37" s="22">
        <f t="shared" si="11"/>
        <v>1.37788713699709</v>
      </c>
      <c r="W37" s="22"/>
    </row>
    <row r="38" spans="1:23" x14ac:dyDescent="0.25">
      <c r="A38" s="25">
        <v>37926</v>
      </c>
      <c r="B38" s="20">
        <f>+'dados primários'!B40</f>
        <v>54427</v>
      </c>
      <c r="C38" s="20">
        <f>+'dados primários'!Y40</f>
        <v>811571.46099043998</v>
      </c>
      <c r="D38" s="35">
        <f>+'dados primários'!AB40</f>
        <v>2.9485999999999999</v>
      </c>
      <c r="E38" s="20">
        <f t="shared" si="0"/>
        <v>275239.59200652514</v>
      </c>
      <c r="F38" s="20">
        <f t="shared" si="1"/>
        <v>13761.979600326258</v>
      </c>
      <c r="G38" s="20">
        <f t="shared" si="2"/>
        <v>27523.959200652516</v>
      </c>
      <c r="H38" s="22">
        <f t="shared" si="3"/>
        <v>3.9548816072005866</v>
      </c>
      <c r="I38" s="22">
        <f t="shared" si="4"/>
        <v>1.9774408036002933</v>
      </c>
      <c r="K38" s="31">
        <v>41518</v>
      </c>
      <c r="L38" s="20">
        <f>+'R DCP'!B38</f>
        <v>368654</v>
      </c>
      <c r="M38" s="29">
        <f>+'dados primários'!Y158</f>
        <v>3755965.6034888332</v>
      </c>
      <c r="N38" s="37">
        <f>+'dados primários'!AB158</f>
        <v>2.2294</v>
      </c>
      <c r="O38" s="20">
        <f t="shared" si="5"/>
        <v>1684742.8023184862</v>
      </c>
      <c r="P38" s="20">
        <f t="shared" si="6"/>
        <v>84237.140115924311</v>
      </c>
      <c r="Q38" s="20">
        <f t="shared" si="7"/>
        <v>168474.28023184862</v>
      </c>
      <c r="R38" s="20">
        <f>+'dados primários'!P40</f>
        <v>99344.863547133471</v>
      </c>
      <c r="S38" s="20">
        <f t="shared" si="8"/>
        <v>183582.00366305778</v>
      </c>
      <c r="T38" s="20">
        <f t="shared" si="9"/>
        <v>267819.14377898211</v>
      </c>
      <c r="U38" s="22">
        <f t="shared" si="10"/>
        <v>2.0081162240533073</v>
      </c>
      <c r="V38" s="22">
        <f t="shared" si="11"/>
        <v>1.3765035418985281</v>
      </c>
      <c r="W38" s="22"/>
    </row>
    <row r="39" spans="1:23" x14ac:dyDescent="0.25">
      <c r="A39" s="25">
        <v>37956</v>
      </c>
      <c r="B39" s="20">
        <f>+'dados primários'!B41</f>
        <v>49296</v>
      </c>
      <c r="C39" s="20">
        <f>+'dados primários'!Y41</f>
        <v>838385.57592081989</v>
      </c>
      <c r="D39" s="35">
        <f>+'dados primários'!AB41</f>
        <v>2.8883999999999999</v>
      </c>
      <c r="E39" s="20">
        <f t="shared" si="0"/>
        <v>290259.51250547706</v>
      </c>
      <c r="F39" s="20">
        <f t="shared" si="1"/>
        <v>14512.975625273853</v>
      </c>
      <c r="G39" s="20">
        <f t="shared" si="2"/>
        <v>29025.951250547707</v>
      </c>
      <c r="H39" s="22">
        <f t="shared" si="3"/>
        <v>3.3966845444260714</v>
      </c>
      <c r="I39" s="22">
        <f t="shared" si="4"/>
        <v>1.6983422722130357</v>
      </c>
      <c r="K39" s="31">
        <v>41609</v>
      </c>
      <c r="L39" s="20">
        <f>+'R DCP'!B39</f>
        <v>358808</v>
      </c>
      <c r="M39" s="29">
        <f>+'dados primários'!Y161</f>
        <v>3824225.2537724026</v>
      </c>
      <c r="N39" s="37">
        <f>+'dados primários'!AB161</f>
        <v>2.3420000000000001</v>
      </c>
      <c r="O39" s="20">
        <f t="shared" si="5"/>
        <v>1632888.6651462009</v>
      </c>
      <c r="P39" s="20">
        <f t="shared" si="6"/>
        <v>81644.433257310055</v>
      </c>
      <c r="Q39" s="20">
        <f t="shared" si="7"/>
        <v>163288.86651462011</v>
      </c>
      <c r="R39" s="20">
        <f>+'dados primários'!P41</f>
        <v>103608.25854637647</v>
      </c>
      <c r="S39" s="20">
        <f t="shared" si="8"/>
        <v>185252.69180368652</v>
      </c>
      <c r="T39" s="20">
        <f t="shared" si="9"/>
        <v>266897.12506099656</v>
      </c>
      <c r="U39" s="22">
        <f t="shared" si="10"/>
        <v>1.9368571463470619</v>
      </c>
      <c r="V39" s="22">
        <f t="shared" si="11"/>
        <v>1.3443681715117695</v>
      </c>
      <c r="W39" s="22"/>
    </row>
    <row r="40" spans="1:23" x14ac:dyDescent="0.25">
      <c r="A40" s="25">
        <v>37987</v>
      </c>
      <c r="B40" s="20">
        <f>+'dados primários'!B42</f>
        <v>53261</v>
      </c>
      <c r="C40" s="20">
        <f>+'dados primários'!Y42</f>
        <v>847182.75425134995</v>
      </c>
      <c r="D40" s="35">
        <f>+'dados primários'!AB42</f>
        <v>2.9401000000000002</v>
      </c>
      <c r="E40" s="20">
        <f t="shared" si="0"/>
        <v>288147.59846649773</v>
      </c>
      <c r="F40" s="20">
        <f t="shared" si="1"/>
        <v>14407.379923324886</v>
      </c>
      <c r="G40" s="20">
        <f t="shared" si="2"/>
        <v>28814.759846649773</v>
      </c>
      <c r="H40" s="22">
        <f t="shared" si="3"/>
        <v>3.6967859724288168</v>
      </c>
      <c r="I40" s="22">
        <f t="shared" si="4"/>
        <v>1.8483929862144084</v>
      </c>
      <c r="K40" s="31">
        <v>41699</v>
      </c>
      <c r="L40" s="20">
        <f>+'R DCP'!B40</f>
        <v>363914</v>
      </c>
      <c r="M40" s="29">
        <f>+'dados primários'!Y164</f>
        <v>3877084.5658697612</v>
      </c>
      <c r="N40" s="37">
        <f>+'dados primários'!AB164</f>
        <v>2.2624</v>
      </c>
      <c r="O40" s="20">
        <f t="shared" si="5"/>
        <v>1713704.2812366341</v>
      </c>
      <c r="P40" s="20">
        <f t="shared" si="6"/>
        <v>85685.214061831706</v>
      </c>
      <c r="Q40" s="20">
        <f t="shared" si="7"/>
        <v>171370.42812366341</v>
      </c>
      <c r="R40" s="20">
        <f>+'dados primários'!P42</f>
        <v>123063.61294152695</v>
      </c>
      <c r="S40" s="20">
        <f t="shared" si="8"/>
        <v>208748.82700335866</v>
      </c>
      <c r="T40" s="20">
        <f t="shared" si="9"/>
        <v>294434.04106519034</v>
      </c>
      <c r="U40" s="22">
        <f t="shared" si="10"/>
        <v>1.743310394717307</v>
      </c>
      <c r="V40" s="22">
        <f t="shared" si="11"/>
        <v>1.2359780094837138</v>
      </c>
      <c r="W40" s="22"/>
    </row>
    <row r="41" spans="1:23" x14ac:dyDescent="0.25">
      <c r="A41" s="25">
        <v>38018</v>
      </c>
      <c r="B41" s="20">
        <f>+'dados primários'!B43</f>
        <v>52960</v>
      </c>
      <c r="C41" s="20">
        <f>+'dados primários'!Y43</f>
        <v>857016.84752801387</v>
      </c>
      <c r="D41" s="35">
        <f>+'dados primários'!AB43</f>
        <v>2.9129999999999998</v>
      </c>
      <c r="E41" s="20">
        <f t="shared" si="0"/>
        <v>294204.20443804114</v>
      </c>
      <c r="F41" s="20">
        <f t="shared" si="1"/>
        <v>14710.210221902058</v>
      </c>
      <c r="G41" s="20">
        <f t="shared" si="2"/>
        <v>29420.420443804116</v>
      </c>
      <c r="H41" s="22">
        <f t="shared" si="3"/>
        <v>3.6002204727943155</v>
      </c>
      <c r="I41" s="22">
        <f t="shared" si="4"/>
        <v>1.8001102363971577</v>
      </c>
      <c r="K41" s="31">
        <v>41791</v>
      </c>
      <c r="L41" s="20">
        <f>+'R DCP'!B41</f>
        <v>373516</v>
      </c>
      <c r="M41" s="29">
        <f>+'dados primários'!Y167</f>
        <v>4001564.1650191853</v>
      </c>
      <c r="N41" s="37">
        <f>+'dados primários'!AB167</f>
        <v>2.2019000000000002</v>
      </c>
      <c r="O41" s="20">
        <f t="shared" si="5"/>
        <v>1817323.2957987124</v>
      </c>
      <c r="P41" s="20">
        <f t="shared" si="6"/>
        <v>90866.164789935632</v>
      </c>
      <c r="Q41" s="20">
        <f t="shared" si="7"/>
        <v>181732.32957987126</v>
      </c>
      <c r="R41" s="20">
        <f>+'dados primários'!P43</f>
        <v>137788.72255533858</v>
      </c>
      <c r="S41" s="20">
        <f t="shared" si="8"/>
        <v>228654.88734527421</v>
      </c>
      <c r="T41" s="20">
        <f t="shared" si="9"/>
        <v>319521.05213520984</v>
      </c>
      <c r="U41" s="22">
        <f t="shared" si="10"/>
        <v>1.6335360434959001</v>
      </c>
      <c r="V41" s="22">
        <f t="shared" si="11"/>
        <v>1.1689871371666034</v>
      </c>
      <c r="W41" s="22"/>
    </row>
    <row r="42" spans="1:23" x14ac:dyDescent="0.25">
      <c r="A42" s="25">
        <v>38047</v>
      </c>
      <c r="B42" s="20">
        <f>+'dados primários'!B44</f>
        <v>51612</v>
      </c>
      <c r="C42" s="20">
        <f>+'dados primários'!Y44</f>
        <v>867056.10005236999</v>
      </c>
      <c r="D42" s="35">
        <f>+'dados primários'!AB44</f>
        <v>2.9077999999999999</v>
      </c>
      <c r="E42" s="20">
        <f t="shared" si="0"/>
        <v>298182.85303403606</v>
      </c>
      <c r="F42" s="20">
        <f t="shared" si="1"/>
        <v>14909.142651701804</v>
      </c>
      <c r="G42" s="20">
        <f t="shared" si="2"/>
        <v>29818.285303403609</v>
      </c>
      <c r="H42" s="22">
        <f t="shared" si="3"/>
        <v>3.4617684735955456</v>
      </c>
      <c r="I42" s="22">
        <f t="shared" si="4"/>
        <v>1.7308842367977728</v>
      </c>
      <c r="K42" s="31">
        <v>41883</v>
      </c>
      <c r="L42" s="20">
        <f>+'R DCP'!B42</f>
        <v>375513</v>
      </c>
      <c r="M42" s="29">
        <f>+'dados primários'!Y170</f>
        <v>4202068.9522446152</v>
      </c>
      <c r="N42" s="37">
        <f>+'dados primários'!AB170</f>
        <v>2.4504000000000001</v>
      </c>
      <c r="O42" s="20">
        <f t="shared" si="5"/>
        <v>1714850.2090453049</v>
      </c>
      <c r="P42" s="20">
        <f t="shared" si="6"/>
        <v>85742.510452265255</v>
      </c>
      <c r="Q42" s="20">
        <f t="shared" si="7"/>
        <v>171485.02090453051</v>
      </c>
      <c r="R42" s="20">
        <f>+'dados primários'!P44</f>
        <v>146120.09761409002</v>
      </c>
      <c r="S42" s="20">
        <f t="shared" si="8"/>
        <v>231862.60806635529</v>
      </c>
      <c r="T42" s="20">
        <f t="shared" si="9"/>
        <v>317605.1185186205</v>
      </c>
      <c r="U42" s="22">
        <f t="shared" si="10"/>
        <v>1.6195496252355375</v>
      </c>
      <c r="V42" s="22">
        <f t="shared" si="11"/>
        <v>1.1823266632209031</v>
      </c>
      <c r="W42" s="22"/>
    </row>
    <row r="43" spans="1:23" x14ac:dyDescent="0.25">
      <c r="A43" s="25">
        <v>38078</v>
      </c>
      <c r="B43" s="20">
        <f>+'dados primários'!B45</f>
        <v>50498</v>
      </c>
      <c r="C43" s="20">
        <f>+'dados primários'!Y45</f>
        <v>872295.38717418094</v>
      </c>
      <c r="D43" s="35">
        <f>+'dados primários'!AB45</f>
        <v>2.9439000000000002</v>
      </c>
      <c r="E43" s="20">
        <f t="shared" si="0"/>
        <v>296306.05223485205</v>
      </c>
      <c r="F43" s="20">
        <f t="shared" si="1"/>
        <v>14815.302611742603</v>
      </c>
      <c r="G43" s="20">
        <f t="shared" si="2"/>
        <v>29630.605223485207</v>
      </c>
      <c r="H43" s="22">
        <f t="shared" si="3"/>
        <v>3.4085027706403581</v>
      </c>
      <c r="I43" s="22">
        <f t="shared" si="4"/>
        <v>1.7042513853201791</v>
      </c>
      <c r="K43" s="31">
        <v>41974</v>
      </c>
      <c r="L43" s="20">
        <f>+'R DCP'!B43</f>
        <v>363551</v>
      </c>
      <c r="M43" s="29">
        <f>+'dados primários'!Y173</f>
        <v>4319484.312021506</v>
      </c>
      <c r="N43" s="37">
        <f>+'dados primários'!AB173</f>
        <v>2.6556000000000002</v>
      </c>
      <c r="O43" s="20">
        <f t="shared" si="5"/>
        <v>1626556.8278436156</v>
      </c>
      <c r="P43" s="20">
        <f t="shared" si="6"/>
        <v>81327.841392180781</v>
      </c>
      <c r="Q43" s="20">
        <f t="shared" si="7"/>
        <v>162655.68278436156</v>
      </c>
      <c r="R43" s="20">
        <f>+'dados primários'!P45</f>
        <v>155043.71432262647</v>
      </c>
      <c r="S43" s="20">
        <f t="shared" si="8"/>
        <v>236371.55571480724</v>
      </c>
      <c r="T43" s="20">
        <f t="shared" si="9"/>
        <v>317699.39710698801</v>
      </c>
      <c r="U43" s="22">
        <f t="shared" si="10"/>
        <v>1.5380488523697005</v>
      </c>
      <c r="V43" s="22">
        <f t="shared" si="11"/>
        <v>1.1443238586869935</v>
      </c>
      <c r="W43" s="22"/>
    </row>
    <row r="44" spans="1:23" x14ac:dyDescent="0.25">
      <c r="A44" s="25">
        <v>38108</v>
      </c>
      <c r="B44" s="20">
        <f>+'dados primários'!B46</f>
        <v>50540</v>
      </c>
      <c r="C44" s="20">
        <f>+'dados primários'!Y46</f>
        <v>886941.88812878658</v>
      </c>
      <c r="D44" s="35">
        <f>+'dados primários'!AB46</f>
        <v>3.1282999999999999</v>
      </c>
      <c r="E44" s="20">
        <f t="shared" si="0"/>
        <v>283522.00496396975</v>
      </c>
      <c r="F44" s="20">
        <f t="shared" si="1"/>
        <v>14176.100248198489</v>
      </c>
      <c r="G44" s="20">
        <f t="shared" si="2"/>
        <v>28352.200496396978</v>
      </c>
      <c r="H44" s="22">
        <f t="shared" si="3"/>
        <v>3.5651553752536893</v>
      </c>
      <c r="I44" s="22">
        <f t="shared" si="4"/>
        <v>1.7825776876268447</v>
      </c>
      <c r="K44" s="31">
        <v>42064</v>
      </c>
      <c r="L44" s="20">
        <f>+'R DCP'!B44</f>
        <v>362744</v>
      </c>
      <c r="M44" s="29">
        <f>+'dados primários'!Y176</f>
        <v>4370433.2636868507</v>
      </c>
      <c r="N44" s="37">
        <f>+'dados primários'!AB176</f>
        <v>3.2073999999999998</v>
      </c>
      <c r="O44" s="20">
        <f t="shared" si="5"/>
        <v>1362609.360755394</v>
      </c>
      <c r="P44" s="20">
        <f t="shared" si="6"/>
        <v>68130.468037769708</v>
      </c>
      <c r="Q44" s="20">
        <f t="shared" si="7"/>
        <v>136260.93607553942</v>
      </c>
      <c r="R44" s="20">
        <f>+'dados primários'!P46</f>
        <v>155074.09497009678</v>
      </c>
      <c r="S44" s="20">
        <f t="shared" si="8"/>
        <v>223204.5630078665</v>
      </c>
      <c r="T44" s="20">
        <f t="shared" si="9"/>
        <v>291335.03104563616</v>
      </c>
      <c r="U44" s="22">
        <f t="shared" si="10"/>
        <v>1.6251639084422107</v>
      </c>
      <c r="V44" s="22">
        <f t="shared" si="11"/>
        <v>1.2451094490699197</v>
      </c>
      <c r="W44" s="22"/>
    </row>
    <row r="45" spans="1:23" x14ac:dyDescent="0.25">
      <c r="A45" s="25">
        <v>38139</v>
      </c>
      <c r="B45" s="20">
        <f>+'dados primários'!B47</f>
        <v>49805</v>
      </c>
      <c r="C45" s="20">
        <f>+'dados primários'!Y47</f>
        <v>899639.27354408114</v>
      </c>
      <c r="D45" s="35">
        <f>+'dados primários'!AB47</f>
        <v>3.1067</v>
      </c>
      <c r="E45" s="20">
        <f t="shared" si="0"/>
        <v>289580.3500640812</v>
      </c>
      <c r="F45" s="20">
        <f t="shared" si="1"/>
        <v>14479.017503204061</v>
      </c>
      <c r="G45" s="20">
        <f t="shared" si="2"/>
        <v>28958.035006408121</v>
      </c>
      <c r="H45" s="22">
        <f t="shared" si="3"/>
        <v>3.4398052208292902</v>
      </c>
      <c r="I45" s="22">
        <f t="shared" si="4"/>
        <v>1.7199026104146451</v>
      </c>
      <c r="K45" s="31">
        <v>42156</v>
      </c>
      <c r="L45" s="20">
        <f>+'R DCP'!B45</f>
        <v>368668</v>
      </c>
      <c r="M45" s="29">
        <f>+'dados primários'!Y179</f>
        <v>4479849.7808864992</v>
      </c>
      <c r="N45" s="37">
        <f>+'dados primários'!AB179</f>
        <v>3.1019000000000001</v>
      </c>
      <c r="O45" s="20">
        <f t="shared" si="5"/>
        <v>1444227.6607519581</v>
      </c>
      <c r="P45" s="20">
        <f t="shared" si="6"/>
        <v>72211.383037597916</v>
      </c>
      <c r="Q45" s="20">
        <f t="shared" si="7"/>
        <v>144422.76607519583</v>
      </c>
      <c r="R45" s="20">
        <f>+'dados primários'!P47</f>
        <v>156335.36572717753</v>
      </c>
      <c r="S45" s="20">
        <f t="shared" si="8"/>
        <v>228546.74876477546</v>
      </c>
      <c r="T45" s="20">
        <f t="shared" si="9"/>
        <v>300758.13180237333</v>
      </c>
      <c r="U45" s="22">
        <f t="shared" si="10"/>
        <v>1.6130966727487335</v>
      </c>
      <c r="V45" s="22">
        <f t="shared" si="11"/>
        <v>1.2257956178629608</v>
      </c>
      <c r="W45" s="22"/>
    </row>
    <row r="46" spans="1:23" x14ac:dyDescent="0.25">
      <c r="A46" s="25">
        <v>38169</v>
      </c>
      <c r="B46" s="20">
        <f>+'dados primários'!B48</f>
        <v>49666</v>
      </c>
      <c r="C46" s="20">
        <f>+'dados primários'!Y48</f>
        <v>910413.69515874016</v>
      </c>
      <c r="D46" s="35">
        <f>+'dados primários'!AB48</f>
        <v>3.0259999999999998</v>
      </c>
      <c r="E46" s="20">
        <f t="shared" si="0"/>
        <v>300863.74592159293</v>
      </c>
      <c r="F46" s="20">
        <f t="shared" si="1"/>
        <v>15043.187296079646</v>
      </c>
      <c r="G46" s="20">
        <f t="shared" si="2"/>
        <v>30086.374592159293</v>
      </c>
      <c r="H46" s="22">
        <f t="shared" si="3"/>
        <v>3.3015609672654471</v>
      </c>
      <c r="I46" s="22">
        <f t="shared" si="4"/>
        <v>1.6507804836327236</v>
      </c>
      <c r="K46" s="31">
        <v>42248</v>
      </c>
      <c r="L46" s="20">
        <f>+'R DCP'!B46</f>
        <v>361370</v>
      </c>
      <c r="M46" s="29">
        <f>+'dados primários'!Y182</f>
        <v>4540725.1125518261</v>
      </c>
      <c r="N46" s="37">
        <f>+'dados primários'!AB182</f>
        <v>3.9722</v>
      </c>
      <c r="O46" s="20">
        <f t="shared" si="5"/>
        <v>1143126.0038648171</v>
      </c>
      <c r="P46" s="20">
        <f t="shared" si="6"/>
        <v>57156.300193240859</v>
      </c>
      <c r="Q46" s="20">
        <f t="shared" si="7"/>
        <v>114312.60038648172</v>
      </c>
      <c r="R46" s="20">
        <f>+'dados primários'!P48</f>
        <v>153379.65534957932</v>
      </c>
      <c r="S46" s="20">
        <f t="shared" si="8"/>
        <v>210535.95554282019</v>
      </c>
      <c r="T46" s="20">
        <f t="shared" si="9"/>
        <v>267692.25573606102</v>
      </c>
      <c r="U46" s="22">
        <f t="shared" si="10"/>
        <v>1.7164289067313359</v>
      </c>
      <c r="V46" s="22">
        <f t="shared" si="11"/>
        <v>1.3499456643090313</v>
      </c>
      <c r="W46" s="22"/>
    </row>
    <row r="47" spans="1:23" x14ac:dyDescent="0.25">
      <c r="A47" s="25">
        <v>38200</v>
      </c>
      <c r="B47" s="20">
        <f>+'dados primários'!B49</f>
        <v>49594</v>
      </c>
      <c r="C47" s="20">
        <f>+'dados primários'!Y49</f>
        <v>924652.81470442005</v>
      </c>
      <c r="D47" s="35">
        <f>+'dados primários'!AB49</f>
        <v>2.9329999999999998</v>
      </c>
      <c r="E47" s="20">
        <f t="shared" si="0"/>
        <v>315258.375282789</v>
      </c>
      <c r="F47" s="20">
        <f t="shared" si="1"/>
        <v>15762.918764139451</v>
      </c>
      <c r="G47" s="20">
        <f t="shared" si="2"/>
        <v>31525.837528278902</v>
      </c>
      <c r="H47" s="22">
        <f t="shared" si="3"/>
        <v>3.14624472422113</v>
      </c>
      <c r="I47" s="22">
        <f t="shared" si="4"/>
        <v>1.573122362110565</v>
      </c>
      <c r="K47" s="31">
        <v>42339</v>
      </c>
      <c r="L47" s="20">
        <f>+'R DCP'!B47</f>
        <v>356464</v>
      </c>
      <c r="M47" s="29">
        <f>+'dados primários'!Y185</f>
        <v>4759312.2673809305</v>
      </c>
      <c r="N47" s="37">
        <f>+'dados primários'!AB185</f>
        <v>3.9041999999999999</v>
      </c>
      <c r="O47" s="20">
        <f t="shared" si="5"/>
        <v>1219023.684078923</v>
      </c>
      <c r="P47" s="20">
        <f t="shared" si="6"/>
        <v>60951.184203946148</v>
      </c>
      <c r="Q47" s="20">
        <f t="shared" si="7"/>
        <v>121902.3684078923</v>
      </c>
      <c r="R47" s="20">
        <f>+'dados primários'!P49</f>
        <v>147400.75869024391</v>
      </c>
      <c r="S47" s="20">
        <f t="shared" si="8"/>
        <v>208351.94289419006</v>
      </c>
      <c r="T47" s="20">
        <f t="shared" si="9"/>
        <v>269303.12709813623</v>
      </c>
      <c r="U47" s="22">
        <f t="shared" si="10"/>
        <v>1.7108743746201951</v>
      </c>
      <c r="V47" s="22">
        <f t="shared" si="11"/>
        <v>1.323653400690374</v>
      </c>
      <c r="W47" s="22"/>
    </row>
    <row r="48" spans="1:23" x14ac:dyDescent="0.25">
      <c r="A48" s="25">
        <v>38231</v>
      </c>
      <c r="B48" s="20">
        <f>+'dados primários'!B50</f>
        <v>49496</v>
      </c>
      <c r="C48" s="20">
        <f>+'dados primários'!Y50</f>
        <v>938982.38530477835</v>
      </c>
      <c r="D48" s="35">
        <f>+'dados primários'!AB50</f>
        <v>2.8578000000000001</v>
      </c>
      <c r="E48" s="20">
        <f t="shared" si="0"/>
        <v>328568.26415591652</v>
      </c>
      <c r="F48" s="20">
        <f t="shared" si="1"/>
        <v>16428.413207795827</v>
      </c>
      <c r="G48" s="20">
        <f t="shared" si="2"/>
        <v>32856.826415591655</v>
      </c>
      <c r="H48" s="22">
        <f t="shared" si="3"/>
        <v>3.0128290160435278</v>
      </c>
      <c r="I48" s="22">
        <f t="shared" si="4"/>
        <v>1.5064145080217639</v>
      </c>
      <c r="K48" s="31">
        <v>42430</v>
      </c>
      <c r="L48" s="20">
        <f>+'R DCP'!B48</f>
        <v>357698</v>
      </c>
      <c r="M48" s="29">
        <f>+'dados primários'!Y188</f>
        <v>4865109.7295065364</v>
      </c>
      <c r="N48" s="37">
        <f>+'dados primários'!AB188</f>
        <v>3.5583</v>
      </c>
      <c r="O48" s="20">
        <f t="shared" si="5"/>
        <v>1367256.7601120018</v>
      </c>
      <c r="P48" s="20">
        <f t="shared" si="6"/>
        <v>68362.83800560009</v>
      </c>
      <c r="Q48" s="20">
        <f t="shared" si="7"/>
        <v>136725.67601120018</v>
      </c>
      <c r="R48" s="20">
        <f>+'dados primários'!P50</f>
        <v>151687.29609800249</v>
      </c>
      <c r="S48" s="20">
        <f t="shared" si="8"/>
        <v>220050.13410360258</v>
      </c>
      <c r="T48" s="20">
        <f t="shared" si="9"/>
        <v>288412.97210920264</v>
      </c>
      <c r="U48" s="22">
        <f t="shared" si="10"/>
        <v>1.6255295706004476</v>
      </c>
      <c r="V48" s="22">
        <f t="shared" si="11"/>
        <v>1.2402285423714012</v>
      </c>
      <c r="W48" s="22"/>
    </row>
    <row r="49" spans="1:24" x14ac:dyDescent="0.25">
      <c r="A49" s="25">
        <v>38261</v>
      </c>
      <c r="B49" s="20">
        <f>+'dados primários'!B51</f>
        <v>49416</v>
      </c>
      <c r="C49" s="20">
        <f>+'dados primários'!Y51</f>
        <v>948866.72090232384</v>
      </c>
      <c r="D49" s="35">
        <f>+'dados primários'!AB51</f>
        <v>2.8557000000000001</v>
      </c>
      <c r="E49" s="20">
        <f t="shared" si="0"/>
        <v>332271.14924618264</v>
      </c>
      <c r="F49" s="20">
        <f t="shared" si="1"/>
        <v>16613.557462309134</v>
      </c>
      <c r="G49" s="20">
        <f t="shared" si="2"/>
        <v>33227.114924618269</v>
      </c>
      <c r="H49" s="22">
        <f t="shared" si="3"/>
        <v>2.9744382027816227</v>
      </c>
      <c r="I49" s="22">
        <f t="shared" si="4"/>
        <v>1.4872191013908114</v>
      </c>
      <c r="K49" s="31">
        <v>42522</v>
      </c>
      <c r="L49" s="20">
        <f>+'R DCP'!B49</f>
        <v>364152</v>
      </c>
      <c r="M49" s="29">
        <f>+'dados primários'!Y191</f>
        <v>4960426.3480040673</v>
      </c>
      <c r="N49" s="37">
        <f>+'dados primários'!AB191</f>
        <v>3.2092000000000001</v>
      </c>
      <c r="O49" s="20">
        <f t="shared" si="5"/>
        <v>1545689.3767929911</v>
      </c>
      <c r="P49" s="20">
        <f t="shared" si="6"/>
        <v>77284.468839649562</v>
      </c>
      <c r="Q49" s="20">
        <f t="shared" si="7"/>
        <v>154568.93767929912</v>
      </c>
      <c r="R49" s="20">
        <f>+'dados primários'!P51</f>
        <v>155963.95975716598</v>
      </c>
      <c r="S49" s="20">
        <f t="shared" si="8"/>
        <v>233248.42859681556</v>
      </c>
      <c r="T49" s="20">
        <f t="shared" si="9"/>
        <v>310532.89743646514</v>
      </c>
      <c r="U49" s="22">
        <f t="shared" si="10"/>
        <v>1.5612195211375226</v>
      </c>
      <c r="V49" s="22">
        <f t="shared" si="11"/>
        <v>1.1726680264995284</v>
      </c>
      <c r="W49" s="22"/>
    </row>
    <row r="50" spans="1:24" x14ac:dyDescent="0.25">
      <c r="A50" s="25">
        <v>38292</v>
      </c>
      <c r="B50" s="20">
        <f>+'dados primários'!B52</f>
        <v>50133</v>
      </c>
      <c r="C50" s="20">
        <f>+'dados primários'!Y52</f>
        <v>966449.91725066118</v>
      </c>
      <c r="D50" s="35">
        <f>+'dados primários'!AB52</f>
        <v>2.7299000000000002</v>
      </c>
      <c r="E50" s="20">
        <f t="shared" si="0"/>
        <v>354023.92660927546</v>
      </c>
      <c r="F50" s="20">
        <f t="shared" si="1"/>
        <v>17701.196330463772</v>
      </c>
      <c r="G50" s="20">
        <f t="shared" si="2"/>
        <v>35402.392660927544</v>
      </c>
      <c r="H50" s="22">
        <f t="shared" si="3"/>
        <v>2.8321814562172314</v>
      </c>
      <c r="I50" s="22">
        <f t="shared" si="4"/>
        <v>1.4160907281086157</v>
      </c>
      <c r="K50" s="31">
        <v>42614</v>
      </c>
      <c r="L50" s="20">
        <f>+'R DCP'!B50</f>
        <v>370417</v>
      </c>
      <c r="M50" s="29">
        <f>+'dados primários'!Y194</f>
        <v>5092048.8728773259</v>
      </c>
      <c r="N50" s="37">
        <f>+'dados primários'!AB194</f>
        <v>3.2456</v>
      </c>
      <c r="O50" s="20">
        <f t="shared" ref="O50:O55" si="12">+M50/N50</f>
        <v>1568908.3290847072</v>
      </c>
      <c r="P50" s="20">
        <f t="shared" ref="P50:P54" si="13">+O50*$P$2</f>
        <v>78445.416454235368</v>
      </c>
      <c r="Q50" s="20">
        <f t="shared" ref="Q50:Q54" si="14">+O50*$Q$2</f>
        <v>156890.83290847074</v>
      </c>
      <c r="R50" s="20">
        <f>+'dados primários'!P52</f>
        <v>163265.76712740798</v>
      </c>
      <c r="S50" s="20">
        <f t="shared" ref="S50:S54" si="15">+P50+R50</f>
        <v>241711.18358164333</v>
      </c>
      <c r="T50" s="20">
        <f t="shared" ref="T50:T54" si="16">+Q50+R50</f>
        <v>320156.60003587871</v>
      </c>
      <c r="U50" s="22">
        <f t="shared" ref="U50:U54" si="17">+L50/S50</f>
        <v>1.532477705463237</v>
      </c>
      <c r="V50" s="22">
        <f t="shared" ref="V50:V54" si="18">+L50/T50</f>
        <v>1.1569869243941522</v>
      </c>
      <c r="W50" s="22"/>
    </row>
    <row r="51" spans="1:24" x14ac:dyDescent="0.25">
      <c r="A51" s="25">
        <v>38322</v>
      </c>
      <c r="B51" s="20">
        <f>+'dados primários'!B53</f>
        <v>52935</v>
      </c>
      <c r="C51" s="20">
        <f>+'dados primários'!Y53</f>
        <v>988621.60496249993</v>
      </c>
      <c r="D51" s="35">
        <f>+'dados primários'!AB53</f>
        <v>2.6536</v>
      </c>
      <c r="E51" s="20">
        <f t="shared" si="0"/>
        <v>372558.6391929831</v>
      </c>
      <c r="F51" s="20">
        <f t="shared" si="1"/>
        <v>18627.931959649155</v>
      </c>
      <c r="G51" s="20">
        <f t="shared" si="2"/>
        <v>37255.86391929831</v>
      </c>
      <c r="H51" s="22">
        <f t="shared" si="3"/>
        <v>2.841700308690466</v>
      </c>
      <c r="I51" s="22">
        <f t="shared" si="4"/>
        <v>1.420850154345233</v>
      </c>
      <c r="K51" s="31">
        <v>42705</v>
      </c>
      <c r="L51" s="20">
        <f>+'R DCP'!B51</f>
        <v>365016</v>
      </c>
      <c r="M51" s="29">
        <f>+'dados primários'!Y197</f>
        <v>5283354.8745544683</v>
      </c>
      <c r="N51" s="37">
        <f>+'dados primários'!AB197</f>
        <v>3.2585000000000002</v>
      </c>
      <c r="O51" s="20">
        <f t="shared" si="12"/>
        <v>1621407.0506535117</v>
      </c>
      <c r="P51" s="20">
        <f t="shared" si="13"/>
        <v>81070.352532675592</v>
      </c>
      <c r="Q51" s="20">
        <f t="shared" si="14"/>
        <v>162140.70506535118</v>
      </c>
      <c r="R51" s="20">
        <f>+'dados primários'!P53</f>
        <v>149466.83670856481</v>
      </c>
      <c r="S51" s="20">
        <f t="shared" si="15"/>
        <v>230537.18924124038</v>
      </c>
      <c r="T51" s="20">
        <f t="shared" si="16"/>
        <v>311607.54177391599</v>
      </c>
      <c r="U51" s="22">
        <f t="shared" si="17"/>
        <v>1.5833280574009139</v>
      </c>
      <c r="V51" s="22">
        <f t="shared" si="18"/>
        <v>1.171396551964182</v>
      </c>
      <c r="W51" s="22"/>
    </row>
    <row r="52" spans="1:24" x14ac:dyDescent="0.25">
      <c r="A52" s="25">
        <v>38353</v>
      </c>
      <c r="B52" s="20">
        <f>+'dados primários'!B54</f>
        <v>54022</v>
      </c>
      <c r="C52" s="20">
        <f>+'dados primários'!Y54</f>
        <v>992577.23256166268</v>
      </c>
      <c r="D52" s="35">
        <f>+'dados primários'!AB54</f>
        <v>2.6240000000000001</v>
      </c>
      <c r="E52" s="20">
        <f t="shared" si="0"/>
        <v>378268.76240917022</v>
      </c>
      <c r="F52" s="20">
        <f t="shared" si="1"/>
        <v>18913.438120458512</v>
      </c>
      <c r="G52" s="20">
        <f t="shared" si="2"/>
        <v>37826.876240917023</v>
      </c>
      <c r="H52" s="22">
        <f t="shared" si="3"/>
        <v>2.8562760327306562</v>
      </c>
      <c r="I52" s="22">
        <f t="shared" si="4"/>
        <v>1.4281380163653281</v>
      </c>
      <c r="K52" s="31">
        <v>42795</v>
      </c>
      <c r="L52" s="20">
        <f>+'R DCP'!B52</f>
        <v>370111</v>
      </c>
      <c r="M52" s="29">
        <f>+'dados primários'!Y200</f>
        <v>5429554.4783375924</v>
      </c>
      <c r="N52" s="37">
        <f>+'dados primários'!AB200</f>
        <v>3.1678000000000002</v>
      </c>
      <c r="O52" s="20">
        <f t="shared" si="12"/>
        <v>1713982.7256574254</v>
      </c>
      <c r="P52" s="20">
        <f t="shared" si="13"/>
        <v>85699.136282871274</v>
      </c>
      <c r="Q52" s="20">
        <f t="shared" si="14"/>
        <v>171398.27256574255</v>
      </c>
      <c r="R52" s="20">
        <f>+'dados primários'!P54</f>
        <v>140747.23675317183</v>
      </c>
      <c r="S52" s="20">
        <f t="shared" si="15"/>
        <v>226446.37303604311</v>
      </c>
      <c r="T52" s="20">
        <f t="shared" si="16"/>
        <v>312145.50931891438</v>
      </c>
      <c r="U52" s="22">
        <f t="shared" si="17"/>
        <v>1.634431123968985</v>
      </c>
      <c r="V52" s="22">
        <f t="shared" si="18"/>
        <v>1.1857002229747382</v>
      </c>
    </row>
    <row r="53" spans="1:24" x14ac:dyDescent="0.25">
      <c r="A53" s="25">
        <v>38384</v>
      </c>
      <c r="B53" s="20">
        <f>+'dados primários'!B55</f>
        <v>59017</v>
      </c>
      <c r="C53" s="20">
        <f>+'dados primários'!Y55</f>
        <v>1005751.7702663342</v>
      </c>
      <c r="D53" s="35">
        <f>+'dados primários'!AB55</f>
        <v>2.5941999999999998</v>
      </c>
      <c r="E53" s="20">
        <f t="shared" si="0"/>
        <v>387692.45635121973</v>
      </c>
      <c r="F53" s="20">
        <f t="shared" si="1"/>
        <v>19384.622817560987</v>
      </c>
      <c r="G53" s="20">
        <f t="shared" si="2"/>
        <v>38769.245635121973</v>
      </c>
      <c r="H53" s="22">
        <f t="shared" si="3"/>
        <v>3.0445266103674253</v>
      </c>
      <c r="I53" s="22">
        <f t="shared" si="4"/>
        <v>1.5222633051837127</v>
      </c>
      <c r="K53" s="31">
        <v>42887</v>
      </c>
      <c r="L53" s="20">
        <f>+'R DCP'!B53</f>
        <v>377175</v>
      </c>
      <c r="M53" s="29">
        <f>+'dados primários'!Y203</f>
        <v>5512867.316913872</v>
      </c>
      <c r="N53" s="37">
        <f>+'dados primários'!AB203</f>
        <v>3.3075999999999999</v>
      </c>
      <c r="O53" s="20">
        <f t="shared" si="12"/>
        <v>1666727.3300622422</v>
      </c>
      <c r="P53" s="122">
        <f t="shared" si="13"/>
        <v>83336.36650311212</v>
      </c>
      <c r="Q53" s="122">
        <f t="shared" si="14"/>
        <v>166672.73300622424</v>
      </c>
      <c r="R53" s="122">
        <f>+'dados primários'!P55</f>
        <v>136559.81117661126</v>
      </c>
      <c r="S53" s="122">
        <f t="shared" si="15"/>
        <v>219896.17767972336</v>
      </c>
      <c r="T53" s="122">
        <f t="shared" si="16"/>
        <v>303232.5441828355</v>
      </c>
      <c r="U53" s="123">
        <f t="shared" si="17"/>
        <v>1.7152412742223819</v>
      </c>
      <c r="V53" s="123">
        <f t="shared" si="18"/>
        <v>1.243847361490924</v>
      </c>
      <c r="W53" s="34"/>
      <c r="X53" s="34"/>
    </row>
    <row r="54" spans="1:24" x14ac:dyDescent="0.25">
      <c r="A54" s="25">
        <v>38412</v>
      </c>
      <c r="B54" s="20">
        <f>+'dados primários'!B56</f>
        <v>61960</v>
      </c>
      <c r="C54" s="20">
        <f>+'dados primários'!Y56</f>
        <v>1024241.6871748699</v>
      </c>
      <c r="D54" s="35">
        <f>+'dados primários'!AB56</f>
        <v>2.6654</v>
      </c>
      <c r="E54" s="20">
        <f t="shared" si="0"/>
        <v>384273.1624427365</v>
      </c>
      <c r="F54" s="20">
        <f t="shared" si="1"/>
        <v>19213.658122136825</v>
      </c>
      <c r="G54" s="20">
        <f t="shared" si="2"/>
        <v>38427.31624427365</v>
      </c>
      <c r="H54" s="22">
        <f t="shared" si="3"/>
        <v>3.2247893454819727</v>
      </c>
      <c r="I54" s="22">
        <f t="shared" si="4"/>
        <v>1.6123946727409864</v>
      </c>
      <c r="K54" s="31">
        <v>42979</v>
      </c>
      <c r="L54" s="20">
        <f>+'R DCP'!B54</f>
        <v>381244</v>
      </c>
      <c r="M54" s="29">
        <f>+'dados primários'!Y206</f>
        <v>5692515.9849096937</v>
      </c>
      <c r="N54" s="37">
        <f>+'dados primários'!AB206</f>
        <v>3.1674000000000002</v>
      </c>
      <c r="O54" s="20">
        <f t="shared" si="12"/>
        <v>1797220.4283985898</v>
      </c>
      <c r="P54" s="122">
        <f t="shared" si="13"/>
        <v>89861.021419929501</v>
      </c>
      <c r="Q54" s="122">
        <f t="shared" si="14"/>
        <v>179722.042839859</v>
      </c>
      <c r="R54" s="122">
        <f>+'dados primários'!P56</f>
        <v>132535.86706934124</v>
      </c>
      <c r="S54" s="122">
        <f t="shared" si="15"/>
        <v>222396.88848927076</v>
      </c>
      <c r="T54" s="122">
        <f t="shared" si="16"/>
        <v>312257.90990920027</v>
      </c>
      <c r="U54" s="123">
        <f t="shared" si="17"/>
        <v>1.7142506021094472</v>
      </c>
      <c r="V54" s="123">
        <f t="shared" si="18"/>
        <v>1.2209266375697569</v>
      </c>
      <c r="W54" s="34"/>
      <c r="X54" s="34"/>
    </row>
    <row r="55" spans="1:24" x14ac:dyDescent="0.25">
      <c r="A55" s="25">
        <v>38443</v>
      </c>
      <c r="B55" s="20">
        <f>+'dados primários'!B57</f>
        <v>61591</v>
      </c>
      <c r="C55" s="20">
        <f>+'dados primários'!Y57</f>
        <v>1031306.8913698936</v>
      </c>
      <c r="D55" s="35">
        <f>+'dados primários'!AB57</f>
        <v>2.5305</v>
      </c>
      <c r="E55" s="20">
        <f t="shared" si="0"/>
        <v>407550.63875514467</v>
      </c>
      <c r="F55" s="20">
        <f t="shared" si="1"/>
        <v>20377.531937757234</v>
      </c>
      <c r="G55" s="20">
        <f t="shared" si="2"/>
        <v>40755.063875514468</v>
      </c>
      <c r="H55" s="22">
        <f t="shared" si="3"/>
        <v>3.0224955695384743</v>
      </c>
      <c r="I55" s="22">
        <f t="shared" si="4"/>
        <v>1.5112477847692372</v>
      </c>
      <c r="K55" s="31">
        <v>64985</v>
      </c>
      <c r="L55" s="20">
        <f>+'R DCP'!B55</f>
        <v>373972</v>
      </c>
      <c r="M55" s="29">
        <f>+'dados primários'!Y209</f>
        <v>5787537.7108028959</v>
      </c>
      <c r="N55" s="37">
        <f>+'dados primários'!AB209</f>
        <v>3.3073999999999999</v>
      </c>
      <c r="O55" s="20">
        <f t="shared" si="12"/>
        <v>1749875.3434126191</v>
      </c>
      <c r="P55" s="122">
        <f t="shared" ref="P55" si="19">+O55*$P$2</f>
        <v>87493.767170630963</v>
      </c>
      <c r="Q55" s="122">
        <f t="shared" ref="Q55" si="20">+O55*$Q$2</f>
        <v>174987.53434126193</v>
      </c>
      <c r="R55" s="34"/>
      <c r="S55" s="34"/>
      <c r="T55" s="34"/>
      <c r="U55" s="34"/>
      <c r="V55" s="34"/>
      <c r="W55" s="34"/>
      <c r="X55" s="34"/>
    </row>
    <row r="56" spans="1:24" x14ac:dyDescent="0.25">
      <c r="A56" s="25">
        <v>38473</v>
      </c>
      <c r="B56" s="20">
        <f>+'dados primários'!B58</f>
        <v>60709</v>
      </c>
      <c r="C56" s="20">
        <f>+'dados primários'!Y58</f>
        <v>1036353.00466242</v>
      </c>
      <c r="D56" s="35">
        <f>+'dados primários'!AB58</f>
        <v>2.403</v>
      </c>
      <c r="E56" s="20">
        <f t="shared" si="0"/>
        <v>431274.65861940075</v>
      </c>
      <c r="F56" s="20">
        <f t="shared" si="1"/>
        <v>21563.73293097004</v>
      </c>
      <c r="G56" s="20">
        <f t="shared" si="2"/>
        <v>43127.46586194008</v>
      </c>
      <c r="H56" s="22">
        <f t="shared" si="3"/>
        <v>2.8153288762359487</v>
      </c>
      <c r="I56" s="22">
        <f t="shared" si="4"/>
        <v>1.4076644381179744</v>
      </c>
      <c r="K56" s="3"/>
      <c r="L56" s="20"/>
      <c r="M56" s="20"/>
      <c r="N56" s="36"/>
      <c r="O56" s="20"/>
      <c r="P56" s="47"/>
      <c r="Q56" s="34"/>
      <c r="R56" s="34"/>
      <c r="S56" s="34"/>
      <c r="T56" s="34"/>
      <c r="U56" s="34"/>
      <c r="V56" s="34"/>
      <c r="W56" s="34"/>
      <c r="X56" s="34"/>
    </row>
    <row r="57" spans="1:24" x14ac:dyDescent="0.25">
      <c r="A57" s="25">
        <v>38504</v>
      </c>
      <c r="B57" s="20">
        <f>+'dados primários'!B59</f>
        <v>59885</v>
      </c>
      <c r="C57" s="20">
        <f>+'dados primários'!Y59</f>
        <v>1046780.9455826173</v>
      </c>
      <c r="D57" s="35">
        <f>+'dados primários'!AB59</f>
        <v>2.3496000000000001</v>
      </c>
      <c r="E57" s="20">
        <f t="shared" si="0"/>
        <v>445514.53250877478</v>
      </c>
      <c r="F57" s="20">
        <f t="shared" si="1"/>
        <v>22275.72662543874</v>
      </c>
      <c r="G57" s="20">
        <f t="shared" si="2"/>
        <v>44551.453250877479</v>
      </c>
      <c r="H57" s="22">
        <f t="shared" si="3"/>
        <v>2.68835225925298</v>
      </c>
      <c r="I57" s="22">
        <f t="shared" si="4"/>
        <v>1.34417612962649</v>
      </c>
      <c r="K57" s="3"/>
      <c r="L57" s="20"/>
      <c r="M57" s="20"/>
      <c r="N57" s="36"/>
      <c r="O57" s="20"/>
      <c r="P57" s="46"/>
      <c r="Q57" s="34"/>
      <c r="R57" s="34"/>
      <c r="S57" s="34"/>
      <c r="T57" s="34"/>
      <c r="U57" s="34"/>
      <c r="V57" s="34"/>
      <c r="W57" s="34"/>
      <c r="X57" s="34"/>
    </row>
    <row r="58" spans="1:24" x14ac:dyDescent="0.25">
      <c r="A58" s="25">
        <v>38534</v>
      </c>
      <c r="B58" s="20">
        <f>+'dados primários'!B60</f>
        <v>54688</v>
      </c>
      <c r="C58" s="20">
        <f>+'dados primários'!Y60</f>
        <v>1067315.9366773348</v>
      </c>
      <c r="D58" s="35">
        <f>+'dados primários'!AB60</f>
        <v>2.3896999999999999</v>
      </c>
      <c r="E58" s="20">
        <f t="shared" si="0"/>
        <v>446631.76828779129</v>
      </c>
      <c r="F58" s="20">
        <f t="shared" si="1"/>
        <v>22331.588414389567</v>
      </c>
      <c r="G58" s="20">
        <f t="shared" si="2"/>
        <v>44663.176828779135</v>
      </c>
      <c r="H58" s="22">
        <f t="shared" si="3"/>
        <v>2.4489077527848973</v>
      </c>
      <c r="I58" s="22">
        <f t="shared" si="4"/>
        <v>1.2244538763924486</v>
      </c>
      <c r="K58" s="3"/>
      <c r="L58" s="20"/>
      <c r="M58" s="20"/>
      <c r="N58" s="36"/>
      <c r="O58" s="20"/>
      <c r="P58" s="122"/>
      <c r="Q58" s="122"/>
      <c r="R58" s="122"/>
      <c r="S58" s="122"/>
      <c r="T58" s="122"/>
      <c r="U58" s="47"/>
      <c r="V58" s="34"/>
      <c r="W58" s="34"/>
      <c r="X58" s="34"/>
    </row>
    <row r="59" spans="1:24" x14ac:dyDescent="0.25">
      <c r="A59" s="25">
        <v>38565</v>
      </c>
      <c r="B59" s="20">
        <f>+'dados primários'!B61</f>
        <v>55076</v>
      </c>
      <c r="C59" s="20">
        <f>+'dados primários'!Y61</f>
        <v>1083747.201255481</v>
      </c>
      <c r="D59" s="35">
        <f>+'dados primários'!AB61</f>
        <v>2.3628999999999998</v>
      </c>
      <c r="E59" s="20">
        <f t="shared" si="0"/>
        <v>458651.31882664567</v>
      </c>
      <c r="F59" s="20">
        <f t="shared" si="1"/>
        <v>22932.565941332286</v>
      </c>
      <c r="G59" s="20">
        <f t="shared" si="2"/>
        <v>45865.131882664573</v>
      </c>
      <c r="H59" s="22">
        <f t="shared" si="3"/>
        <v>2.4016501311235436</v>
      </c>
      <c r="I59" s="22">
        <f t="shared" si="4"/>
        <v>1.2008250655617718</v>
      </c>
      <c r="K59" s="3"/>
      <c r="L59" s="20"/>
      <c r="M59" s="20"/>
      <c r="N59" s="36"/>
      <c r="O59" s="20"/>
      <c r="P59" s="20"/>
      <c r="Q59" s="20"/>
      <c r="R59" s="20"/>
      <c r="S59" s="20"/>
      <c r="T59" s="20"/>
      <c r="U59" s="33"/>
    </row>
    <row r="60" spans="1:24" x14ac:dyDescent="0.25">
      <c r="A60" s="25">
        <v>38596</v>
      </c>
      <c r="B60" s="20">
        <f>+'dados primários'!B62</f>
        <v>57008</v>
      </c>
      <c r="C60" s="20">
        <f>+'dados primários'!Y62</f>
        <v>1101296.00590994</v>
      </c>
      <c r="D60" s="35">
        <f>+'dados primários'!AB62</f>
        <v>2.2214</v>
      </c>
      <c r="E60" s="20">
        <f t="shared" si="0"/>
        <v>495766.6363149095</v>
      </c>
      <c r="F60" s="20">
        <f t="shared" si="1"/>
        <v>24788.331815745478</v>
      </c>
      <c r="G60" s="20">
        <f t="shared" si="2"/>
        <v>49576.663631490956</v>
      </c>
      <c r="H60" s="22">
        <f t="shared" si="3"/>
        <v>2.2997917094117919</v>
      </c>
      <c r="I60" s="22">
        <f t="shared" si="4"/>
        <v>1.1498958547058959</v>
      </c>
      <c r="K60" s="3"/>
      <c r="L60" s="20"/>
      <c r="M60" s="20"/>
      <c r="N60" s="36"/>
      <c r="O60" s="20"/>
      <c r="P60" s="20"/>
      <c r="Q60" s="20"/>
      <c r="R60" s="20"/>
      <c r="S60" s="20"/>
      <c r="T60" s="20"/>
      <c r="U60" s="33"/>
    </row>
    <row r="61" spans="1:24" x14ac:dyDescent="0.25">
      <c r="A61" s="25">
        <v>38626</v>
      </c>
      <c r="B61" s="20">
        <f>+'dados primários'!B63</f>
        <v>60245</v>
      </c>
      <c r="C61" s="20">
        <f>+'dados primários'!Y63</f>
        <v>1112999.9426235401</v>
      </c>
      <c r="D61" s="35">
        <f>+'dados primários'!AB63</f>
        <v>2.2534999999999998</v>
      </c>
      <c r="E61" s="20">
        <f t="shared" si="0"/>
        <v>493898.35483627254</v>
      </c>
      <c r="F61" s="20">
        <f t="shared" si="1"/>
        <v>24694.917741813628</v>
      </c>
      <c r="G61" s="20">
        <f t="shared" si="2"/>
        <v>49389.835483627256</v>
      </c>
      <c r="H61" s="22">
        <f t="shared" si="3"/>
        <v>2.4395707906324668</v>
      </c>
      <c r="I61" s="22">
        <f t="shared" si="4"/>
        <v>1.2197853953162334</v>
      </c>
      <c r="K61" s="3"/>
      <c r="L61" s="20"/>
      <c r="M61" s="20"/>
      <c r="N61" s="36"/>
      <c r="O61" s="20"/>
      <c r="P61" s="20"/>
      <c r="Q61" s="20"/>
      <c r="R61" s="20"/>
      <c r="S61" s="20"/>
      <c r="T61" s="20"/>
      <c r="U61" s="33"/>
    </row>
    <row r="62" spans="1:24" x14ac:dyDescent="0.25">
      <c r="A62" s="25">
        <v>38657</v>
      </c>
      <c r="B62" s="20">
        <f>+'dados primários'!B64</f>
        <v>64277</v>
      </c>
      <c r="C62" s="20">
        <f>+'dados primários'!Y64</f>
        <v>1136132.64045612</v>
      </c>
      <c r="D62" s="35">
        <f>+'dados primários'!AB64</f>
        <v>2.2061999999999999</v>
      </c>
      <c r="E62" s="20">
        <f t="shared" si="0"/>
        <v>514972.64094647812</v>
      </c>
      <c r="F62" s="20">
        <f t="shared" si="1"/>
        <v>25748.632047323907</v>
      </c>
      <c r="G62" s="20">
        <f t="shared" si="2"/>
        <v>51497.264094647813</v>
      </c>
      <c r="H62" s="22">
        <f t="shared" si="3"/>
        <v>2.4963267905597495</v>
      </c>
      <c r="I62" s="22">
        <f t="shared" si="4"/>
        <v>1.2481633952798747</v>
      </c>
      <c r="K62" s="3"/>
      <c r="L62" s="20"/>
      <c r="M62" s="20"/>
      <c r="N62" s="36"/>
      <c r="O62" s="20"/>
      <c r="P62" s="20"/>
      <c r="Q62" s="20"/>
      <c r="R62" s="20"/>
      <c r="S62" s="20"/>
      <c r="T62" s="20"/>
      <c r="U62" s="33"/>
    </row>
    <row r="63" spans="1:24" x14ac:dyDescent="0.25">
      <c r="A63" s="25">
        <v>38687</v>
      </c>
      <c r="B63" s="20">
        <f>+'dados primários'!B65</f>
        <v>53799</v>
      </c>
      <c r="C63" s="20">
        <f>+'dados primários'!Y65</f>
        <v>1166502.052084479</v>
      </c>
      <c r="D63" s="35">
        <f>+'dados primários'!AB65</f>
        <v>2.3399000000000001</v>
      </c>
      <c r="E63" s="20">
        <f t="shared" si="0"/>
        <v>498526.45501281205</v>
      </c>
      <c r="F63" s="20">
        <f t="shared" si="1"/>
        <v>24926.322750640604</v>
      </c>
      <c r="G63" s="20">
        <f t="shared" si="2"/>
        <v>49852.645501281208</v>
      </c>
      <c r="H63" s="22">
        <f t="shared" si="3"/>
        <v>2.1583207654894614</v>
      </c>
      <c r="I63" s="22">
        <f t="shared" si="4"/>
        <v>1.0791603827447307</v>
      </c>
      <c r="K63" s="3"/>
      <c r="L63" s="20"/>
      <c r="M63" s="20"/>
      <c r="N63" s="36"/>
      <c r="O63" s="20"/>
      <c r="P63" s="20"/>
      <c r="Q63" s="20"/>
      <c r="R63" s="20"/>
      <c r="S63" s="20"/>
      <c r="T63" s="20"/>
      <c r="U63" s="33"/>
    </row>
    <row r="64" spans="1:24" x14ac:dyDescent="0.25">
      <c r="A64" s="25">
        <v>38718</v>
      </c>
      <c r="B64" s="20">
        <f>+'dados primários'!B66</f>
        <v>56924</v>
      </c>
      <c r="C64" s="20">
        <f>+'dados primários'!Y66</f>
        <v>1179463.2950781726</v>
      </c>
      <c r="D64" s="35">
        <f>+'dados primários'!AB66</f>
        <v>2.2151999999999998</v>
      </c>
      <c r="E64" s="20">
        <f t="shared" si="0"/>
        <v>532440.99633359187</v>
      </c>
      <c r="F64" s="20">
        <f t="shared" si="1"/>
        <v>26622.049816679595</v>
      </c>
      <c r="G64" s="20">
        <f t="shared" si="2"/>
        <v>53244.09963335919</v>
      </c>
      <c r="H64" s="22">
        <f t="shared" si="3"/>
        <v>2.1382275366465295</v>
      </c>
      <c r="I64" s="22">
        <f t="shared" si="4"/>
        <v>1.0691137683232648</v>
      </c>
      <c r="L64" s="33"/>
      <c r="M64" s="33"/>
      <c r="O64" s="33"/>
      <c r="P64" s="33"/>
      <c r="Q64" s="33"/>
      <c r="R64" s="33"/>
      <c r="S64" s="33"/>
      <c r="T64" s="33"/>
      <c r="U64" s="33"/>
    </row>
    <row r="65" spans="1:21" x14ac:dyDescent="0.25">
      <c r="A65" s="25">
        <v>38749</v>
      </c>
      <c r="B65" s="20">
        <f>+'dados primários'!B67</f>
        <v>57415</v>
      </c>
      <c r="C65" s="20">
        <f>+'dados primários'!Y67</f>
        <v>1202176.0037061519</v>
      </c>
      <c r="D65" s="35">
        <f>+'dados primários'!AB67</f>
        <v>2.1347</v>
      </c>
      <c r="E65" s="20">
        <f t="shared" si="0"/>
        <v>563159.22785691288</v>
      </c>
      <c r="F65" s="20">
        <f t="shared" si="1"/>
        <v>28157.961392845646</v>
      </c>
      <c r="G65" s="20">
        <f t="shared" si="2"/>
        <v>56315.922785691291</v>
      </c>
      <c r="H65" s="22">
        <f t="shared" si="3"/>
        <v>2.0390325563337113</v>
      </c>
      <c r="I65" s="22">
        <f t="shared" si="4"/>
        <v>1.0195162781668556</v>
      </c>
      <c r="L65" s="33"/>
      <c r="M65" s="33"/>
      <c r="O65" s="33"/>
      <c r="P65" s="33"/>
      <c r="Q65" s="33"/>
      <c r="R65" s="33"/>
      <c r="S65" s="33"/>
      <c r="T65" s="33"/>
      <c r="U65" s="33"/>
    </row>
    <row r="66" spans="1:21" x14ac:dyDescent="0.25">
      <c r="A66" s="25">
        <v>38777</v>
      </c>
      <c r="B66" s="20">
        <f>+'dados primários'!B68</f>
        <v>59824</v>
      </c>
      <c r="C66" s="20">
        <f>+'dados primários'!Y68</f>
        <v>1217825.5799138364</v>
      </c>
      <c r="D66" s="35">
        <f>+'dados primários'!AB68</f>
        <v>2.1716000000000002</v>
      </c>
      <c r="E66" s="20">
        <f t="shared" si="0"/>
        <v>560796.45418762031</v>
      </c>
      <c r="F66" s="20">
        <f t="shared" si="1"/>
        <v>28039.822709381016</v>
      </c>
      <c r="G66" s="20">
        <f t="shared" si="2"/>
        <v>56079.645418762033</v>
      </c>
      <c r="H66" s="22">
        <f t="shared" si="3"/>
        <v>2.1335370276783259</v>
      </c>
      <c r="I66" s="22">
        <f t="shared" si="4"/>
        <v>1.0667685138391629</v>
      </c>
      <c r="L66" s="33"/>
      <c r="M66" s="33"/>
      <c r="O66" s="33"/>
      <c r="P66" s="33"/>
      <c r="Q66" s="33"/>
      <c r="R66" s="33"/>
      <c r="S66" s="33"/>
      <c r="T66" s="33"/>
      <c r="U66" s="33"/>
    </row>
    <row r="67" spans="1:21" x14ac:dyDescent="0.25">
      <c r="A67" s="25">
        <v>38808</v>
      </c>
      <c r="B67" s="20">
        <f>+'dados primários'!B69</f>
        <v>56552</v>
      </c>
      <c r="C67" s="20">
        <f>+'dados primários'!Y69</f>
        <v>1225525.2808699177</v>
      </c>
      <c r="D67" s="35">
        <f>+'dados primários'!AB69</f>
        <v>2.0884</v>
      </c>
      <c r="E67" s="20">
        <f t="shared" si="0"/>
        <v>586824.97647477384</v>
      </c>
      <c r="F67" s="20">
        <f t="shared" si="1"/>
        <v>29341.248823738693</v>
      </c>
      <c r="G67" s="20">
        <f t="shared" si="2"/>
        <v>58682.497647477387</v>
      </c>
      <c r="H67" s="22">
        <f t="shared" si="3"/>
        <v>1.9273889921906222</v>
      </c>
      <c r="I67" s="22">
        <f t="shared" si="4"/>
        <v>0.9636944960953111</v>
      </c>
      <c r="L67" s="33"/>
      <c r="M67" s="33"/>
      <c r="O67" s="33"/>
      <c r="P67" s="33"/>
      <c r="Q67" s="33"/>
      <c r="R67" s="33"/>
      <c r="S67" s="33"/>
      <c r="T67" s="33"/>
      <c r="U67" s="33"/>
    </row>
    <row r="68" spans="1:21" x14ac:dyDescent="0.25">
      <c r="A68" s="25">
        <v>38838</v>
      </c>
      <c r="B68" s="20">
        <f>+'dados primários'!B70</f>
        <v>63381</v>
      </c>
      <c r="C68" s="20">
        <f>+'dados primários'!Y70</f>
        <v>1245879.5970133492</v>
      </c>
      <c r="D68" s="35">
        <f>+'dados primários'!AB70</f>
        <v>2.2997000000000001</v>
      </c>
      <c r="E68" s="20">
        <f t="shared" si="0"/>
        <v>541757.44532475935</v>
      </c>
      <c r="F68" s="20">
        <f t="shared" si="1"/>
        <v>27087.87226623797</v>
      </c>
      <c r="G68" s="20">
        <f t="shared" si="2"/>
        <v>54175.744532475939</v>
      </c>
      <c r="H68" s="22">
        <f t="shared" si="3"/>
        <v>2.3398294032491207</v>
      </c>
      <c r="I68" s="22">
        <f t="shared" si="4"/>
        <v>1.1699147016245603</v>
      </c>
      <c r="L68" s="33"/>
      <c r="M68" s="33"/>
      <c r="O68" s="33"/>
      <c r="P68" s="33"/>
      <c r="Q68" s="33"/>
      <c r="R68" s="33"/>
      <c r="S68" s="33"/>
      <c r="T68" s="33"/>
      <c r="U68" s="33"/>
    </row>
    <row r="69" spans="1:21" x14ac:dyDescent="0.25">
      <c r="A69" s="25">
        <v>38869</v>
      </c>
      <c r="B69" s="20">
        <f>+'dados primários'!B71</f>
        <v>62670</v>
      </c>
      <c r="C69" s="20">
        <f>+'dados primários'!Y71</f>
        <v>1252540.8092384727</v>
      </c>
      <c r="D69" s="35">
        <f>+'dados primários'!AB71</f>
        <v>2.1635</v>
      </c>
      <c r="E69" s="20">
        <f t="shared" ref="E69:E132" si="21">+C69/D69</f>
        <v>578941.90396971232</v>
      </c>
      <c r="F69" s="20">
        <f t="shared" ref="F69:F132" si="22">+E69*$F$2</f>
        <v>28947.095198485618</v>
      </c>
      <c r="G69" s="20">
        <f t="shared" ref="G69:G132" si="23">+E69*$G$2</f>
        <v>57894.190396971237</v>
      </c>
      <c r="H69" s="22">
        <f t="shared" ref="H69:H132" si="24">+B69/F69</f>
        <v>2.1649840707774577</v>
      </c>
      <c r="I69" s="22">
        <f t="shared" ref="I69:I132" si="25">+B69/G69</f>
        <v>1.0824920353887288</v>
      </c>
      <c r="L69" s="33"/>
      <c r="M69" s="33"/>
      <c r="O69" s="33"/>
      <c r="P69" s="33"/>
      <c r="Q69" s="33"/>
      <c r="R69" s="33"/>
      <c r="S69" s="33"/>
      <c r="T69" s="33"/>
      <c r="U69" s="33"/>
    </row>
    <row r="70" spans="1:21" x14ac:dyDescent="0.25">
      <c r="A70" s="25">
        <v>38899</v>
      </c>
      <c r="B70" s="20">
        <f>+'dados primários'!B72</f>
        <v>66819</v>
      </c>
      <c r="C70" s="20">
        <f>+'dados primários'!Y72</f>
        <v>1271609.1059289547</v>
      </c>
      <c r="D70" s="35">
        <f>+'dados primários'!AB72</f>
        <v>2.1753999999999998</v>
      </c>
      <c r="E70" s="20">
        <f t="shared" si="21"/>
        <v>584540.36311894585</v>
      </c>
      <c r="F70" s="20">
        <f t="shared" si="22"/>
        <v>29227.018155947295</v>
      </c>
      <c r="G70" s="20">
        <f t="shared" si="23"/>
        <v>58454.03631189459</v>
      </c>
      <c r="H70" s="22">
        <f t="shared" si="24"/>
        <v>2.2862065381925816</v>
      </c>
      <c r="I70" s="22">
        <f t="shared" si="25"/>
        <v>1.1431032690962908</v>
      </c>
      <c r="L70" s="33"/>
      <c r="M70" s="33"/>
      <c r="O70" s="33"/>
      <c r="P70" s="33"/>
      <c r="Q70" s="33"/>
      <c r="R70" s="33"/>
      <c r="S70" s="33"/>
      <c r="T70" s="33"/>
      <c r="U70" s="33"/>
    </row>
    <row r="71" spans="1:21" x14ac:dyDescent="0.25">
      <c r="A71" s="25">
        <v>38930</v>
      </c>
      <c r="B71" s="20">
        <f>+'dados primários'!B73</f>
        <v>71478</v>
      </c>
      <c r="C71" s="20">
        <f>+'dados primários'!Y73</f>
        <v>1283730.8162779855</v>
      </c>
      <c r="D71" s="35">
        <f>+'dados primários'!AB73</f>
        <v>2.1379999999999999</v>
      </c>
      <c r="E71" s="20">
        <f t="shared" si="21"/>
        <v>600435.36776332348</v>
      </c>
      <c r="F71" s="20">
        <f t="shared" si="22"/>
        <v>30021.768388166176</v>
      </c>
      <c r="G71" s="20">
        <f t="shared" si="23"/>
        <v>60043.536776332352</v>
      </c>
      <c r="H71" s="22">
        <f t="shared" si="24"/>
        <v>2.3808724081748238</v>
      </c>
      <c r="I71" s="22">
        <f t="shared" si="25"/>
        <v>1.1904362040874119</v>
      </c>
      <c r="L71" s="33"/>
      <c r="M71" s="33"/>
      <c r="O71" s="33"/>
      <c r="P71" s="33"/>
      <c r="Q71" s="33"/>
      <c r="R71" s="33"/>
      <c r="S71" s="33"/>
      <c r="T71" s="33"/>
      <c r="U71" s="33"/>
    </row>
    <row r="72" spans="1:21" x14ac:dyDescent="0.25">
      <c r="A72" s="25">
        <v>38961</v>
      </c>
      <c r="B72" s="20">
        <f>+'dados primários'!B74</f>
        <v>73393</v>
      </c>
      <c r="C72" s="20">
        <f>+'dados primários'!Y74</f>
        <v>1301861.1629100523</v>
      </c>
      <c r="D72" s="35">
        <f>+'dados primários'!AB74</f>
        <v>2.1734</v>
      </c>
      <c r="E72" s="20">
        <f t="shared" si="21"/>
        <v>598997.49834823422</v>
      </c>
      <c r="F72" s="20">
        <f t="shared" si="22"/>
        <v>29949.874917411711</v>
      </c>
      <c r="G72" s="20">
        <f t="shared" si="23"/>
        <v>59899.749834823422</v>
      </c>
      <c r="H72" s="22">
        <f t="shared" si="24"/>
        <v>2.4505277635510962</v>
      </c>
      <c r="I72" s="22">
        <f t="shared" si="25"/>
        <v>1.2252638817755481</v>
      </c>
      <c r="L72" s="33"/>
      <c r="M72" s="33"/>
      <c r="O72" s="33"/>
      <c r="P72" s="33"/>
      <c r="Q72" s="33"/>
      <c r="R72" s="33"/>
      <c r="S72" s="33"/>
      <c r="T72" s="33"/>
      <c r="U72" s="33"/>
    </row>
    <row r="73" spans="1:21" x14ac:dyDescent="0.25">
      <c r="A73" s="25">
        <v>38991</v>
      </c>
      <c r="B73" s="20">
        <f>+'dados primários'!B75</f>
        <v>78171</v>
      </c>
      <c r="C73" s="20">
        <f>+'dados primários'!Y75</f>
        <v>1320164.8978542702</v>
      </c>
      <c r="D73" s="35">
        <f>+'dados primários'!AB75</f>
        <v>2.1421999999999999</v>
      </c>
      <c r="E73" s="20">
        <f t="shared" si="21"/>
        <v>616265.9405537626</v>
      </c>
      <c r="F73" s="20">
        <f t="shared" si="22"/>
        <v>30813.297027688131</v>
      </c>
      <c r="G73" s="20">
        <f t="shared" si="23"/>
        <v>61626.594055376263</v>
      </c>
      <c r="H73" s="22">
        <f t="shared" si="24"/>
        <v>2.5369242353311723</v>
      </c>
      <c r="I73" s="22">
        <f t="shared" si="25"/>
        <v>1.2684621176655861</v>
      </c>
      <c r="L73" s="33"/>
      <c r="M73" s="33"/>
      <c r="O73" s="33"/>
      <c r="P73" s="33"/>
      <c r="Q73" s="33"/>
      <c r="R73" s="33"/>
      <c r="S73" s="33"/>
      <c r="T73" s="33"/>
      <c r="U73" s="33"/>
    </row>
    <row r="74" spans="1:21" x14ac:dyDescent="0.25">
      <c r="A74" s="25">
        <v>39022</v>
      </c>
      <c r="B74" s="20">
        <f>+'dados primários'!B76</f>
        <v>83114</v>
      </c>
      <c r="C74" s="20">
        <f>+'dados primários'!Y76</f>
        <v>1348123.4821678961</v>
      </c>
      <c r="D74" s="35">
        <f>+'dados primários'!AB76</f>
        <v>2.1659999999999999</v>
      </c>
      <c r="E74" s="20">
        <f t="shared" si="21"/>
        <v>622402.34633790224</v>
      </c>
      <c r="F74" s="20">
        <f t="shared" si="22"/>
        <v>31120.117316895114</v>
      </c>
      <c r="G74" s="20">
        <f t="shared" si="23"/>
        <v>62240.234633790227</v>
      </c>
      <c r="H74" s="22">
        <f t="shared" si="24"/>
        <v>2.6707482865071785</v>
      </c>
      <c r="I74" s="22">
        <f t="shared" si="25"/>
        <v>1.3353741432535893</v>
      </c>
      <c r="L74" s="33"/>
      <c r="M74" s="33"/>
      <c r="O74" s="33"/>
      <c r="P74" s="33"/>
      <c r="Q74" s="33"/>
      <c r="R74" s="33"/>
      <c r="S74" s="33"/>
      <c r="T74" s="33"/>
      <c r="U74" s="33"/>
    </row>
    <row r="75" spans="1:21" x14ac:dyDescent="0.25">
      <c r="A75" s="25">
        <v>39052</v>
      </c>
      <c r="B75" s="20">
        <f>+'dados primários'!B77</f>
        <v>85839</v>
      </c>
      <c r="C75" s="20">
        <f>+'dados primários'!Y77</f>
        <v>1377704.0619934737</v>
      </c>
      <c r="D75" s="35">
        <f>+'dados primários'!AB77</f>
        <v>2.1372</v>
      </c>
      <c r="E75" s="20">
        <f t="shared" si="21"/>
        <v>644630.38648393867</v>
      </c>
      <c r="F75" s="20">
        <f t="shared" si="22"/>
        <v>32231.519324196935</v>
      </c>
      <c r="G75" s="20">
        <f t="shared" si="23"/>
        <v>64463.038648393871</v>
      </c>
      <c r="H75" s="22">
        <f t="shared" si="24"/>
        <v>2.6632005502625717</v>
      </c>
      <c r="I75" s="22">
        <f t="shared" si="25"/>
        <v>1.3316002751312859</v>
      </c>
      <c r="L75" s="33"/>
      <c r="M75" s="33"/>
      <c r="O75" s="33"/>
      <c r="P75" s="33"/>
      <c r="Q75" s="33"/>
      <c r="R75" s="33"/>
      <c r="S75" s="33"/>
      <c r="T75" s="33"/>
      <c r="U75" s="33"/>
    </row>
    <row r="76" spans="1:21" x14ac:dyDescent="0.25">
      <c r="A76" s="25">
        <v>39083</v>
      </c>
      <c r="B76" s="20">
        <f>+'dados primários'!B78</f>
        <v>91086</v>
      </c>
      <c r="C76" s="20">
        <f>+'dados primários'!Y78</f>
        <v>1391527.6158415482</v>
      </c>
      <c r="D76" s="35">
        <f>+'dados primários'!AB78</f>
        <v>2.1238999999999999</v>
      </c>
      <c r="E76" s="20">
        <f t="shared" si="21"/>
        <v>655175.67486301064</v>
      </c>
      <c r="F76" s="20">
        <f t="shared" si="22"/>
        <v>32758.783743150532</v>
      </c>
      <c r="G76" s="20">
        <f t="shared" si="23"/>
        <v>65517.567486301064</v>
      </c>
      <c r="H76" s="22">
        <f t="shared" si="24"/>
        <v>2.7805061602461048</v>
      </c>
      <c r="I76" s="22">
        <f t="shared" si="25"/>
        <v>1.3902530801230524</v>
      </c>
      <c r="L76" s="33"/>
      <c r="M76" s="33"/>
      <c r="O76" s="33"/>
      <c r="P76" s="33"/>
      <c r="Q76" s="33"/>
      <c r="R76" s="33"/>
      <c r="S76" s="33"/>
      <c r="T76" s="33"/>
      <c r="U76" s="33"/>
    </row>
    <row r="77" spans="1:21" x14ac:dyDescent="0.25">
      <c r="A77" s="25">
        <v>39114</v>
      </c>
      <c r="B77" s="20">
        <f>+'dados primários'!B79</f>
        <v>101070</v>
      </c>
      <c r="C77" s="20">
        <f>+'dados primários'!Y79</f>
        <v>1406497.6989016698</v>
      </c>
      <c r="D77" s="35">
        <f>+'dados primários'!AB79</f>
        <v>2.1173999999999999</v>
      </c>
      <c r="E77" s="20">
        <f t="shared" si="21"/>
        <v>664256.96557177196</v>
      </c>
      <c r="F77" s="20">
        <f t="shared" si="22"/>
        <v>33212.848278588601</v>
      </c>
      <c r="G77" s="20">
        <f t="shared" si="23"/>
        <v>66425.696557177202</v>
      </c>
      <c r="H77" s="22">
        <f t="shared" si="24"/>
        <v>3.0430994400789473</v>
      </c>
      <c r="I77" s="22">
        <f t="shared" si="25"/>
        <v>1.5215497200394736</v>
      </c>
      <c r="L77" s="33"/>
      <c r="M77" s="33"/>
      <c r="O77" s="33"/>
      <c r="P77" s="33"/>
      <c r="Q77" s="33"/>
      <c r="R77" s="33"/>
      <c r="S77" s="33"/>
      <c r="T77" s="33"/>
      <c r="U77" s="33"/>
    </row>
    <row r="78" spans="1:21" x14ac:dyDescent="0.25">
      <c r="A78" s="25">
        <v>39142</v>
      </c>
      <c r="B78" s="20">
        <f>+'dados primários'!B80</f>
        <v>109531</v>
      </c>
      <c r="C78" s="20">
        <f>+'dados primários'!Y80</f>
        <v>1413816.3158805198</v>
      </c>
      <c r="D78" s="35">
        <f>+'dados primários'!AB80</f>
        <v>2.0495999999999999</v>
      </c>
      <c r="E78" s="20">
        <f t="shared" si="21"/>
        <v>689801.09088628017</v>
      </c>
      <c r="F78" s="20">
        <f t="shared" si="22"/>
        <v>34490.054544314007</v>
      </c>
      <c r="G78" s="20">
        <f t="shared" si="23"/>
        <v>68980.109088628014</v>
      </c>
      <c r="H78" s="22">
        <f t="shared" si="24"/>
        <v>3.1757270739966739</v>
      </c>
      <c r="I78" s="22">
        <f t="shared" si="25"/>
        <v>1.5878635369983369</v>
      </c>
      <c r="L78" s="33"/>
      <c r="M78" s="33"/>
      <c r="O78" s="33"/>
      <c r="P78" s="33"/>
      <c r="Q78" s="33"/>
      <c r="R78" s="33"/>
      <c r="S78" s="33"/>
      <c r="T78" s="33"/>
      <c r="U78" s="33"/>
    </row>
    <row r="79" spans="1:21" x14ac:dyDescent="0.25">
      <c r="A79" s="25">
        <v>39173</v>
      </c>
      <c r="B79" s="20">
        <f>+'dados primários'!B81</f>
        <v>121830</v>
      </c>
      <c r="C79" s="20">
        <f>+'dados primários'!Y81</f>
        <v>1441028.2469727302</v>
      </c>
      <c r="D79" s="35">
        <f>+'dados primários'!AB81</f>
        <v>2.0331000000000001</v>
      </c>
      <c r="E79" s="20">
        <f t="shared" si="21"/>
        <v>708783.75238440314</v>
      </c>
      <c r="F79" s="20">
        <f t="shared" si="22"/>
        <v>35439.18761922016</v>
      </c>
      <c r="G79" s="20">
        <f t="shared" si="23"/>
        <v>70878.37523844032</v>
      </c>
      <c r="H79" s="22">
        <f t="shared" si="24"/>
        <v>3.43771988537137</v>
      </c>
      <c r="I79" s="22">
        <f t="shared" si="25"/>
        <v>1.718859942685685</v>
      </c>
      <c r="L79" s="33"/>
      <c r="M79" s="33"/>
      <c r="O79" s="33"/>
      <c r="P79" s="33"/>
      <c r="Q79" s="33"/>
      <c r="R79" s="33"/>
      <c r="S79" s="33"/>
      <c r="T79" s="33"/>
      <c r="U79" s="33"/>
    </row>
    <row r="80" spans="1:21" x14ac:dyDescent="0.25">
      <c r="A80" s="25">
        <v>39203</v>
      </c>
      <c r="B80" s="20">
        <f>+'dados primários'!B82</f>
        <v>136419</v>
      </c>
      <c r="C80" s="20">
        <f>+'dados primários'!Y82</f>
        <v>1459029.5864535002</v>
      </c>
      <c r="D80" s="35">
        <f>+'dados primários'!AB82</f>
        <v>1.9280999999999999</v>
      </c>
      <c r="E80" s="20">
        <f t="shared" si="21"/>
        <v>756718.83535786544</v>
      </c>
      <c r="F80" s="20">
        <f t="shared" si="22"/>
        <v>37835.941767893273</v>
      </c>
      <c r="G80" s="20">
        <f t="shared" si="23"/>
        <v>75671.883535786546</v>
      </c>
      <c r="H80" s="22">
        <f t="shared" si="24"/>
        <v>3.6055399608359182</v>
      </c>
      <c r="I80" s="22">
        <f t="shared" si="25"/>
        <v>1.8027699804179591</v>
      </c>
      <c r="L80" s="33"/>
      <c r="M80" s="33"/>
      <c r="O80" s="33"/>
      <c r="P80" s="33"/>
      <c r="Q80" s="33"/>
      <c r="R80" s="33"/>
      <c r="S80" s="33"/>
      <c r="T80" s="33"/>
      <c r="U80" s="33"/>
    </row>
    <row r="81" spans="1:21" x14ac:dyDescent="0.25">
      <c r="A81" s="25">
        <v>39234</v>
      </c>
      <c r="B81" s="20">
        <f>+'dados primários'!B83</f>
        <v>147101</v>
      </c>
      <c r="C81" s="20">
        <f>+'dados primários'!Y83</f>
        <v>1478752.55626914</v>
      </c>
      <c r="D81" s="35">
        <f>+'dados primários'!AB83</f>
        <v>1.9254</v>
      </c>
      <c r="E81" s="20">
        <f t="shared" si="21"/>
        <v>768023.55680333439</v>
      </c>
      <c r="F81" s="20">
        <f t="shared" si="22"/>
        <v>38401.177840166718</v>
      </c>
      <c r="G81" s="20">
        <f t="shared" si="23"/>
        <v>76802.355680333436</v>
      </c>
      <c r="H81" s="22">
        <f t="shared" si="24"/>
        <v>3.8306377114853976</v>
      </c>
      <c r="I81" s="22">
        <f t="shared" si="25"/>
        <v>1.9153188557426988</v>
      </c>
      <c r="L81" s="33"/>
      <c r="M81" s="33"/>
      <c r="O81" s="33"/>
      <c r="P81" s="33"/>
      <c r="Q81" s="33"/>
      <c r="R81" s="33"/>
      <c r="S81" s="33"/>
      <c r="T81" s="33"/>
      <c r="U81" s="33"/>
    </row>
    <row r="82" spans="1:21" x14ac:dyDescent="0.25">
      <c r="A82" s="25">
        <v>39264</v>
      </c>
      <c r="B82" s="20">
        <f>+'dados primários'!B84</f>
        <v>155910</v>
      </c>
      <c r="C82" s="20">
        <f>+'dados primários'!Y84</f>
        <v>1499129.7477420205</v>
      </c>
      <c r="D82" s="35">
        <f>+'dados primários'!AB84</f>
        <v>1.8768</v>
      </c>
      <c r="E82" s="20">
        <f t="shared" si="21"/>
        <v>798769.04717712093</v>
      </c>
      <c r="F82" s="20">
        <f t="shared" si="22"/>
        <v>39938.452358856048</v>
      </c>
      <c r="G82" s="20">
        <f t="shared" si="23"/>
        <v>79876.904717712096</v>
      </c>
      <c r="H82" s="22">
        <f t="shared" si="24"/>
        <v>3.9037566753742312</v>
      </c>
      <c r="I82" s="22">
        <f t="shared" si="25"/>
        <v>1.9518783376871156</v>
      </c>
      <c r="L82" s="33"/>
      <c r="M82" s="33"/>
      <c r="O82" s="33"/>
      <c r="P82" s="33"/>
      <c r="Q82" s="33"/>
      <c r="R82" s="33"/>
      <c r="S82" s="33"/>
      <c r="T82" s="33"/>
      <c r="U82" s="33"/>
    </row>
    <row r="83" spans="1:21" x14ac:dyDescent="0.25">
      <c r="A83" s="25">
        <v>39295</v>
      </c>
      <c r="B83" s="20">
        <f>+'dados primários'!B85</f>
        <v>161097</v>
      </c>
      <c r="C83" s="20">
        <f>+'dados primários'!Y85</f>
        <v>1509396.9031461116</v>
      </c>
      <c r="D83" s="35">
        <f>+'dados primários'!AB85</f>
        <v>1.9612000000000001</v>
      </c>
      <c r="E83" s="20">
        <f t="shared" si="21"/>
        <v>769629.25920156622</v>
      </c>
      <c r="F83" s="20">
        <f t="shared" si="22"/>
        <v>38481.462960078316</v>
      </c>
      <c r="G83" s="20">
        <f t="shared" si="23"/>
        <v>76962.925920156631</v>
      </c>
      <c r="H83" s="22">
        <f t="shared" si="24"/>
        <v>4.1863533142470777</v>
      </c>
      <c r="I83" s="22">
        <f t="shared" si="25"/>
        <v>2.0931766571235388</v>
      </c>
      <c r="L83" s="33"/>
      <c r="M83" s="33"/>
      <c r="O83" s="33"/>
      <c r="P83" s="33"/>
      <c r="Q83" s="33"/>
      <c r="R83" s="33"/>
      <c r="S83" s="33"/>
      <c r="T83" s="33"/>
      <c r="U83" s="33"/>
    </row>
    <row r="84" spans="1:21" x14ac:dyDescent="0.25">
      <c r="A84" s="25">
        <v>39326</v>
      </c>
      <c r="B84" s="20">
        <f>+'dados primários'!B86</f>
        <v>162962</v>
      </c>
      <c r="C84" s="20">
        <f>+'dados primários'!Y86</f>
        <v>1545045.0685754046</v>
      </c>
      <c r="D84" s="35">
        <f>+'dados primários'!AB86</f>
        <v>1.8381000000000001</v>
      </c>
      <c r="E84" s="20">
        <f t="shared" si="21"/>
        <v>840566.38299080823</v>
      </c>
      <c r="F84" s="20">
        <f t="shared" si="22"/>
        <v>42028.319149540417</v>
      </c>
      <c r="G84" s="20">
        <f t="shared" si="23"/>
        <v>84056.638299080834</v>
      </c>
      <c r="H84" s="22">
        <f t="shared" si="24"/>
        <v>3.8774331997472236</v>
      </c>
      <c r="I84" s="22">
        <f t="shared" si="25"/>
        <v>1.9387165998736118</v>
      </c>
      <c r="L84" s="33"/>
      <c r="M84" s="33"/>
      <c r="O84" s="33"/>
      <c r="P84" s="33"/>
      <c r="Q84" s="33"/>
      <c r="R84" s="33"/>
      <c r="S84" s="33"/>
      <c r="T84" s="33"/>
      <c r="U84" s="33"/>
    </row>
    <row r="85" spans="1:21" x14ac:dyDescent="0.25">
      <c r="A85" s="25">
        <v>39356</v>
      </c>
      <c r="B85" s="20">
        <f>+'dados primários'!B87</f>
        <v>167867</v>
      </c>
      <c r="C85" s="20">
        <f>+'dados primários'!Y87</f>
        <v>1569611.3833016115</v>
      </c>
      <c r="D85" s="35">
        <f>+'dados primários'!AB87</f>
        <v>1.7432000000000001</v>
      </c>
      <c r="E85" s="20">
        <f t="shared" si="21"/>
        <v>900419.56361955684</v>
      </c>
      <c r="F85" s="20">
        <f t="shared" si="22"/>
        <v>45020.978180977843</v>
      </c>
      <c r="G85" s="20">
        <f t="shared" si="23"/>
        <v>90041.956361955687</v>
      </c>
      <c r="H85" s="22">
        <f t="shared" si="24"/>
        <v>3.7286395538808343</v>
      </c>
      <c r="I85" s="22">
        <f t="shared" si="25"/>
        <v>1.8643197769404172</v>
      </c>
      <c r="L85" s="33"/>
      <c r="M85" s="33"/>
      <c r="O85" s="33"/>
      <c r="P85" s="33"/>
      <c r="Q85" s="33"/>
      <c r="R85" s="33"/>
      <c r="S85" s="33"/>
      <c r="T85" s="33"/>
      <c r="U85" s="33"/>
    </row>
    <row r="86" spans="1:21" x14ac:dyDescent="0.25">
      <c r="A86" s="25">
        <v>39387</v>
      </c>
      <c r="B86" s="20">
        <f>+'dados primários'!B88</f>
        <v>177060</v>
      </c>
      <c r="C86" s="20">
        <f>+'dados primários'!Y88</f>
        <v>1585577.4343540997</v>
      </c>
      <c r="D86" s="35">
        <f>+'dados primários'!AB88</f>
        <v>1.7828999999999999</v>
      </c>
      <c r="E86" s="20">
        <f t="shared" si="21"/>
        <v>889324.93934269994</v>
      </c>
      <c r="F86" s="20">
        <f t="shared" si="22"/>
        <v>44466.246967134997</v>
      </c>
      <c r="G86" s="20">
        <f t="shared" si="23"/>
        <v>88932.493934269994</v>
      </c>
      <c r="H86" s="22">
        <f t="shared" si="24"/>
        <v>3.9818966536767775</v>
      </c>
      <c r="I86" s="22">
        <f t="shared" si="25"/>
        <v>1.9909483268383887</v>
      </c>
      <c r="L86" s="33"/>
      <c r="M86" s="33"/>
      <c r="O86" s="33"/>
      <c r="P86" s="33"/>
      <c r="Q86" s="33"/>
      <c r="R86" s="33"/>
      <c r="S86" s="33"/>
      <c r="T86" s="33"/>
      <c r="U86" s="33"/>
    </row>
    <row r="87" spans="1:21" x14ac:dyDescent="0.25">
      <c r="A87" s="25">
        <v>39417</v>
      </c>
      <c r="B87" s="20">
        <f>+'dados primários'!B89</f>
        <v>180334</v>
      </c>
      <c r="C87" s="20">
        <f>+'dados primários'!Y89</f>
        <v>1617618.3761980599</v>
      </c>
      <c r="D87" s="35">
        <f>+'dados primários'!AB89</f>
        <v>1.7705</v>
      </c>
      <c r="E87" s="20">
        <f t="shared" si="21"/>
        <v>913650.59372948878</v>
      </c>
      <c r="F87" s="20">
        <f t="shared" si="22"/>
        <v>45682.529686474445</v>
      </c>
      <c r="G87" s="20">
        <f t="shared" si="23"/>
        <v>91365.05937294889</v>
      </c>
      <c r="H87" s="22">
        <f t="shared" si="24"/>
        <v>3.9475484662880387</v>
      </c>
      <c r="I87" s="22">
        <f t="shared" si="25"/>
        <v>1.9737742331440193</v>
      </c>
      <c r="L87" s="33"/>
      <c r="M87" s="33"/>
      <c r="O87" s="33"/>
      <c r="P87" s="33"/>
      <c r="Q87" s="33"/>
      <c r="R87" s="33"/>
      <c r="S87" s="33"/>
      <c r="T87" s="33"/>
      <c r="U87" s="33"/>
    </row>
    <row r="88" spans="1:21" x14ac:dyDescent="0.25">
      <c r="A88" s="25">
        <v>39448</v>
      </c>
      <c r="B88" s="20">
        <f>+'dados primários'!B90</f>
        <v>187507</v>
      </c>
      <c r="C88" s="20">
        <f>+'dados primários'!Y90</f>
        <v>1617342.5399494597</v>
      </c>
      <c r="D88" s="35">
        <f>+'dados primários'!AB90</f>
        <v>1.7595000000000001</v>
      </c>
      <c r="E88" s="20">
        <f t="shared" si="21"/>
        <v>919205.76297212823</v>
      </c>
      <c r="F88" s="20">
        <f t="shared" si="22"/>
        <v>45960.288148606414</v>
      </c>
      <c r="G88" s="20">
        <f t="shared" si="23"/>
        <v>91920.576297212829</v>
      </c>
      <c r="H88" s="22">
        <f t="shared" si="24"/>
        <v>4.0797611928306745</v>
      </c>
      <c r="I88" s="22">
        <f t="shared" si="25"/>
        <v>2.0398805964153373</v>
      </c>
      <c r="L88" s="33"/>
      <c r="M88" s="33"/>
      <c r="O88" s="33"/>
      <c r="P88" s="33"/>
      <c r="Q88" s="33"/>
      <c r="R88" s="33"/>
      <c r="S88" s="33"/>
      <c r="T88" s="33"/>
      <c r="U88" s="33"/>
    </row>
    <row r="89" spans="1:21" x14ac:dyDescent="0.25">
      <c r="A89" s="25">
        <v>39479</v>
      </c>
      <c r="B89" s="20">
        <f>+'dados primários'!B91</f>
        <v>192902</v>
      </c>
      <c r="C89" s="20">
        <f>+'dados primários'!Y91</f>
        <v>1633770.8027333389</v>
      </c>
      <c r="D89" s="35">
        <f>+'dados primários'!AB91</f>
        <v>1.6825000000000001</v>
      </c>
      <c r="E89" s="20">
        <f t="shared" si="21"/>
        <v>971037.62421000819</v>
      </c>
      <c r="F89" s="20">
        <f t="shared" si="22"/>
        <v>48551.881210500411</v>
      </c>
      <c r="G89" s="20">
        <f t="shared" si="23"/>
        <v>97103.762421000822</v>
      </c>
      <c r="H89" s="22">
        <f t="shared" si="24"/>
        <v>3.9731107258987262</v>
      </c>
      <c r="I89" s="22">
        <f t="shared" si="25"/>
        <v>1.9865553629493631</v>
      </c>
      <c r="L89" s="33"/>
      <c r="M89" s="33"/>
      <c r="O89" s="33"/>
      <c r="P89" s="33"/>
      <c r="Q89" s="33"/>
      <c r="R89" s="33"/>
      <c r="S89" s="33"/>
      <c r="T89" s="33"/>
      <c r="U89" s="33"/>
    </row>
    <row r="90" spans="1:21" x14ac:dyDescent="0.25">
      <c r="A90" s="25">
        <v>39508</v>
      </c>
      <c r="B90" s="20">
        <f>+'dados primários'!B92</f>
        <v>195232</v>
      </c>
      <c r="C90" s="20">
        <f>+'dados primários'!Y92</f>
        <v>1649721.5830027577</v>
      </c>
      <c r="D90" s="35">
        <f>+'dados primários'!AB92</f>
        <v>1.7483</v>
      </c>
      <c r="E90" s="20">
        <f t="shared" si="21"/>
        <v>943614.70171181019</v>
      </c>
      <c r="F90" s="20">
        <f t="shared" si="22"/>
        <v>47180.73508559051</v>
      </c>
      <c r="G90" s="20">
        <f t="shared" si="23"/>
        <v>94361.470171181019</v>
      </c>
      <c r="H90" s="22">
        <f t="shared" si="24"/>
        <v>4.1379601154121461</v>
      </c>
      <c r="I90" s="22">
        <f t="shared" si="25"/>
        <v>2.0689800577060731</v>
      </c>
      <c r="L90" s="33"/>
      <c r="M90" s="33"/>
      <c r="O90" s="33"/>
      <c r="P90" s="33"/>
      <c r="Q90" s="33"/>
      <c r="R90" s="33"/>
      <c r="S90" s="33"/>
      <c r="T90" s="33"/>
      <c r="U90" s="33"/>
    </row>
    <row r="91" spans="1:21" x14ac:dyDescent="0.25">
      <c r="A91" s="25">
        <v>39539</v>
      </c>
      <c r="B91" s="20">
        <f>+'dados primários'!B93</f>
        <v>195767</v>
      </c>
      <c r="C91" s="20">
        <f>+'dados primários'!Y93</f>
        <v>1687206.1001490545</v>
      </c>
      <c r="D91" s="35">
        <f>+'dados primários'!AB93</f>
        <v>1.6863999999999999</v>
      </c>
      <c r="E91" s="20">
        <f t="shared" si="21"/>
        <v>1000478.0005627696</v>
      </c>
      <c r="F91" s="20">
        <f t="shared" si="22"/>
        <v>50023.90002813848</v>
      </c>
      <c r="G91" s="20">
        <f t="shared" si="23"/>
        <v>100047.80005627696</v>
      </c>
      <c r="H91" s="22">
        <f t="shared" si="24"/>
        <v>3.9134693594438041</v>
      </c>
      <c r="I91" s="22">
        <f t="shared" si="25"/>
        <v>1.9567346797219021</v>
      </c>
      <c r="L91" s="33"/>
      <c r="M91" s="33"/>
      <c r="O91" s="33"/>
      <c r="P91" s="33"/>
      <c r="Q91" s="33"/>
      <c r="R91" s="33"/>
      <c r="S91" s="33"/>
      <c r="T91" s="33"/>
      <c r="U91" s="33"/>
    </row>
    <row r="92" spans="1:21" x14ac:dyDescent="0.25">
      <c r="A92" s="25">
        <v>39569</v>
      </c>
      <c r="B92" s="20">
        <f>+'dados primários'!B94</f>
        <v>197906</v>
      </c>
      <c r="C92" s="20">
        <f>+'dados primários'!Y94</f>
        <v>1714724.1277401044</v>
      </c>
      <c r="D92" s="35">
        <f>+'dados primários'!AB94</f>
        <v>1.6286</v>
      </c>
      <c r="E92" s="20">
        <f t="shared" si="21"/>
        <v>1052882.3085718434</v>
      </c>
      <c r="F92" s="20">
        <f t="shared" si="22"/>
        <v>52644.115428592173</v>
      </c>
      <c r="G92" s="20">
        <f t="shared" si="23"/>
        <v>105288.23085718435</v>
      </c>
      <c r="H92" s="22">
        <f t="shared" si="24"/>
        <v>3.7593185560966407</v>
      </c>
      <c r="I92" s="22">
        <f t="shared" si="25"/>
        <v>1.8796592780483203</v>
      </c>
      <c r="L92" s="33"/>
      <c r="M92" s="33"/>
      <c r="O92" s="33"/>
      <c r="P92" s="33"/>
      <c r="Q92" s="33"/>
      <c r="R92" s="33"/>
      <c r="S92" s="33"/>
      <c r="T92" s="33"/>
      <c r="U92" s="33"/>
    </row>
    <row r="93" spans="1:21" x14ac:dyDescent="0.25">
      <c r="A93" s="25">
        <v>39600</v>
      </c>
      <c r="B93" s="20">
        <f>+'dados primários'!B95</f>
        <v>200827</v>
      </c>
      <c r="C93" s="20">
        <f>+'dados primários'!Y95</f>
        <v>1727624.3265141577</v>
      </c>
      <c r="D93" s="35">
        <f>+'dados primários'!AB95</f>
        <v>1.5911</v>
      </c>
      <c r="E93" s="20">
        <f t="shared" si="21"/>
        <v>1085804.9943524341</v>
      </c>
      <c r="F93" s="20">
        <f t="shared" si="22"/>
        <v>54290.249717621708</v>
      </c>
      <c r="G93" s="20">
        <f t="shared" si="23"/>
        <v>108580.49943524342</v>
      </c>
      <c r="H93" s="22">
        <f t="shared" si="24"/>
        <v>3.6991356835629898</v>
      </c>
      <c r="I93" s="22">
        <f t="shared" si="25"/>
        <v>1.8495678417814949</v>
      </c>
      <c r="L93" s="33"/>
      <c r="M93" s="33"/>
      <c r="O93" s="33"/>
      <c r="P93" s="33"/>
      <c r="Q93" s="33"/>
      <c r="R93" s="33"/>
      <c r="S93" s="33"/>
      <c r="T93" s="33"/>
      <c r="U93" s="33"/>
    </row>
    <row r="94" spans="1:21" x14ac:dyDescent="0.25">
      <c r="A94" s="25">
        <v>39630</v>
      </c>
      <c r="B94" s="20">
        <f>+'dados primários'!B96</f>
        <v>203562</v>
      </c>
      <c r="C94" s="20">
        <f>+'dados primários'!Y96</f>
        <v>1766585.9476355945</v>
      </c>
      <c r="D94" s="35">
        <f>+'dados primários'!AB96</f>
        <v>1.5658000000000001</v>
      </c>
      <c r="E94" s="20">
        <f t="shared" si="21"/>
        <v>1128232.180122362</v>
      </c>
      <c r="F94" s="20">
        <f t="shared" si="22"/>
        <v>56411.609006118102</v>
      </c>
      <c r="G94" s="20">
        <f t="shared" si="23"/>
        <v>112823.2180122362</v>
      </c>
      <c r="H94" s="22">
        <f t="shared" si="24"/>
        <v>3.6085125665875397</v>
      </c>
      <c r="I94" s="22">
        <f t="shared" si="25"/>
        <v>1.8042562832937699</v>
      </c>
      <c r="L94" s="33"/>
      <c r="M94" s="33"/>
      <c r="O94" s="33"/>
      <c r="P94" s="33"/>
      <c r="Q94" s="33"/>
      <c r="R94" s="33"/>
      <c r="S94" s="33"/>
      <c r="T94" s="33"/>
      <c r="U94" s="33"/>
    </row>
    <row r="95" spans="1:21" x14ac:dyDescent="0.25">
      <c r="A95" s="25">
        <v>39661</v>
      </c>
      <c r="B95" s="20">
        <f>+'dados primários'!B97</f>
        <v>205116</v>
      </c>
      <c r="C95" s="20">
        <f>+'dados primários'!Y97</f>
        <v>1801307.7506361122</v>
      </c>
      <c r="D95" s="35">
        <f>+'dados primários'!AB97</f>
        <v>1.6335999999999999</v>
      </c>
      <c r="E95" s="20">
        <f t="shared" si="21"/>
        <v>1102661.4536215183</v>
      </c>
      <c r="F95" s="20">
        <f t="shared" si="22"/>
        <v>55133.072681075922</v>
      </c>
      <c r="G95" s="20">
        <f t="shared" si="23"/>
        <v>110266.14536215184</v>
      </c>
      <c r="H95" s="22">
        <f t="shared" si="24"/>
        <v>3.7203803456868596</v>
      </c>
      <c r="I95" s="22">
        <f t="shared" si="25"/>
        <v>1.8601901728434298</v>
      </c>
      <c r="L95" s="33"/>
      <c r="M95" s="33"/>
      <c r="O95" s="33"/>
      <c r="P95" s="33"/>
      <c r="Q95" s="33"/>
      <c r="R95" s="33"/>
      <c r="S95" s="33"/>
      <c r="T95" s="33"/>
      <c r="U95" s="33"/>
    </row>
    <row r="96" spans="1:21" x14ac:dyDescent="0.25">
      <c r="A96" s="25">
        <v>39692</v>
      </c>
      <c r="B96" s="20">
        <f>+'dados primários'!B98</f>
        <v>206494</v>
      </c>
      <c r="C96" s="20">
        <f>+'dados primários'!Y98</f>
        <v>1823297.4694053901</v>
      </c>
      <c r="D96" s="35">
        <f>+'dados primários'!AB98</f>
        <v>1.9135</v>
      </c>
      <c r="E96" s="20">
        <f t="shared" si="21"/>
        <v>952859.92652489687</v>
      </c>
      <c r="F96" s="20">
        <f t="shared" si="22"/>
        <v>47642.996326244844</v>
      </c>
      <c r="G96" s="20">
        <f t="shared" si="23"/>
        <v>95285.992652489687</v>
      </c>
      <c r="H96" s="22">
        <f t="shared" si="24"/>
        <v>4.3341942346780939</v>
      </c>
      <c r="I96" s="22">
        <f t="shared" si="25"/>
        <v>2.167097117339047</v>
      </c>
      <c r="L96" s="33"/>
      <c r="M96" s="33"/>
      <c r="O96" s="33"/>
      <c r="P96" s="33"/>
      <c r="Q96" s="33"/>
      <c r="R96" s="33"/>
      <c r="S96" s="33"/>
      <c r="T96" s="33"/>
      <c r="U96" s="33"/>
    </row>
    <row r="97" spans="1:21" x14ac:dyDescent="0.25">
      <c r="A97" s="25">
        <v>39722</v>
      </c>
      <c r="B97" s="20">
        <f>+'dados primários'!B99</f>
        <v>197229</v>
      </c>
      <c r="C97" s="20">
        <f>+'dados primários'!Y99</f>
        <v>1829357.7216000771</v>
      </c>
      <c r="D97" s="35">
        <f>+'dados primários'!AB99</f>
        <v>2.1145</v>
      </c>
      <c r="E97" s="20">
        <f t="shared" si="21"/>
        <v>865149.07618826057</v>
      </c>
      <c r="F97" s="20">
        <f t="shared" si="22"/>
        <v>43257.453809413033</v>
      </c>
      <c r="G97" s="20">
        <f t="shared" si="23"/>
        <v>86514.907618826066</v>
      </c>
      <c r="H97" s="22">
        <f t="shared" si="24"/>
        <v>4.5594223106372942</v>
      </c>
      <c r="I97" s="22">
        <f t="shared" si="25"/>
        <v>2.2797111553186471</v>
      </c>
      <c r="L97" s="33"/>
      <c r="M97" s="33"/>
      <c r="O97" s="33"/>
      <c r="P97" s="33"/>
      <c r="Q97" s="33"/>
      <c r="R97" s="33"/>
      <c r="S97" s="33"/>
      <c r="T97" s="33"/>
      <c r="U97" s="33"/>
    </row>
    <row r="98" spans="1:21" x14ac:dyDescent="0.25">
      <c r="A98" s="25">
        <v>39753</v>
      </c>
      <c r="B98" s="20">
        <f>+'dados primários'!B100</f>
        <v>194668</v>
      </c>
      <c r="C98" s="20">
        <f>+'dados primários'!Y100</f>
        <v>1864092.1169349668</v>
      </c>
      <c r="D98" s="35">
        <f>+'dados primários'!AB100</f>
        <v>2.3323</v>
      </c>
      <c r="E98" s="20">
        <f t="shared" si="21"/>
        <v>799250.57536979241</v>
      </c>
      <c r="F98" s="20">
        <f t="shared" si="22"/>
        <v>39962.528768489625</v>
      </c>
      <c r="G98" s="20">
        <f t="shared" si="23"/>
        <v>79925.05753697925</v>
      </c>
      <c r="H98" s="22">
        <f t="shared" si="24"/>
        <v>4.8712633058770631</v>
      </c>
      <c r="I98" s="22">
        <f t="shared" si="25"/>
        <v>2.4356316529385316</v>
      </c>
      <c r="L98" s="33"/>
      <c r="M98" s="33"/>
      <c r="O98" s="33"/>
      <c r="P98" s="33"/>
      <c r="Q98" s="33"/>
      <c r="R98" s="33"/>
      <c r="S98" s="33"/>
      <c r="T98" s="33"/>
      <c r="U98" s="33"/>
    </row>
    <row r="99" spans="1:21" x14ac:dyDescent="0.25">
      <c r="A99" s="25">
        <v>39783</v>
      </c>
      <c r="B99" s="20">
        <f>+'dados primários'!B101</f>
        <v>193783</v>
      </c>
      <c r="C99" s="20">
        <f>+'dados primários'!Y101</f>
        <v>1908186.6368352263</v>
      </c>
      <c r="D99" s="35">
        <f>+'dados primários'!AB101</f>
        <v>2.3361999999999998</v>
      </c>
      <c r="E99" s="20">
        <f t="shared" si="21"/>
        <v>816790.78710522491</v>
      </c>
      <c r="F99" s="20">
        <f t="shared" si="22"/>
        <v>40839.539355261251</v>
      </c>
      <c r="G99" s="20">
        <f t="shared" si="23"/>
        <v>81679.078710522503</v>
      </c>
      <c r="H99" s="22">
        <f t="shared" si="24"/>
        <v>4.7449849596561489</v>
      </c>
      <c r="I99" s="22">
        <f t="shared" si="25"/>
        <v>2.3724924798280744</v>
      </c>
      <c r="L99" s="33"/>
      <c r="M99" s="33"/>
      <c r="O99" s="33"/>
      <c r="P99" s="33"/>
      <c r="Q99" s="33"/>
      <c r="R99" s="33"/>
      <c r="S99" s="33"/>
      <c r="T99" s="33"/>
      <c r="U99" s="33"/>
    </row>
    <row r="100" spans="1:21" x14ac:dyDescent="0.25">
      <c r="A100" s="25">
        <v>39814</v>
      </c>
      <c r="B100" s="20">
        <f>+'dados primários'!B102</f>
        <v>188102</v>
      </c>
      <c r="C100" s="20">
        <f>+'dados primários'!Y102</f>
        <v>1905694.7544652387</v>
      </c>
      <c r="D100" s="35">
        <f>+'dados primários'!AB102</f>
        <v>2.3153999999999999</v>
      </c>
      <c r="E100" s="20">
        <f t="shared" si="21"/>
        <v>823052.06636660569</v>
      </c>
      <c r="F100" s="20">
        <f t="shared" si="22"/>
        <v>41152.603318330286</v>
      </c>
      <c r="G100" s="20">
        <f t="shared" si="23"/>
        <v>82305.206636660572</v>
      </c>
      <c r="H100" s="22">
        <f t="shared" si="24"/>
        <v>4.5708408419502149</v>
      </c>
      <c r="I100" s="22">
        <f t="shared" si="25"/>
        <v>2.2854204209751074</v>
      </c>
      <c r="L100" s="33"/>
      <c r="M100" s="33"/>
      <c r="O100" s="33"/>
      <c r="P100" s="33"/>
      <c r="Q100" s="33"/>
      <c r="R100" s="33"/>
      <c r="S100" s="33"/>
      <c r="T100" s="33"/>
      <c r="U100" s="33"/>
    </row>
    <row r="101" spans="1:21" x14ac:dyDescent="0.25">
      <c r="A101" s="25">
        <v>39845</v>
      </c>
      <c r="B101" s="20">
        <f>+'dados primários'!B103</f>
        <v>186880</v>
      </c>
      <c r="C101" s="20">
        <f>+'dados primários'!Y103</f>
        <v>1920396.3703548338</v>
      </c>
      <c r="D101" s="35">
        <f>+'dados primários'!AB103</f>
        <v>2.3776000000000002</v>
      </c>
      <c r="E101" s="20">
        <f t="shared" si="21"/>
        <v>807703.72239015542</v>
      </c>
      <c r="F101" s="20">
        <f t="shared" si="22"/>
        <v>40385.186119507773</v>
      </c>
      <c r="G101" s="20">
        <f t="shared" si="23"/>
        <v>80770.372239015545</v>
      </c>
      <c r="H101" s="22">
        <f t="shared" si="24"/>
        <v>4.627439364696377</v>
      </c>
      <c r="I101" s="22">
        <f t="shared" si="25"/>
        <v>2.3137196823481885</v>
      </c>
      <c r="L101" s="33"/>
      <c r="M101" s="33"/>
      <c r="O101" s="33"/>
      <c r="P101" s="33"/>
      <c r="Q101" s="33"/>
      <c r="R101" s="33"/>
      <c r="S101" s="33"/>
      <c r="T101" s="33"/>
      <c r="U101" s="33"/>
    </row>
    <row r="102" spans="1:21" x14ac:dyDescent="0.25">
      <c r="A102" s="25">
        <v>39873</v>
      </c>
      <c r="B102" s="20">
        <f>+'dados primários'!B104</f>
        <v>190388</v>
      </c>
      <c r="C102" s="20">
        <f>+'dados primários'!Y104</f>
        <v>1933786.3250513768</v>
      </c>
      <c r="D102" s="35">
        <f>+'dados primários'!AB104</f>
        <v>2.3144</v>
      </c>
      <c r="E102" s="20">
        <f t="shared" si="21"/>
        <v>835545.42216184619</v>
      </c>
      <c r="F102" s="20">
        <f t="shared" si="22"/>
        <v>41777.271108092311</v>
      </c>
      <c r="G102" s="20">
        <f t="shared" si="23"/>
        <v>83554.542216184622</v>
      </c>
      <c r="H102" s="22">
        <f t="shared" si="24"/>
        <v>4.5572148431476078</v>
      </c>
      <c r="I102" s="22">
        <f t="shared" si="25"/>
        <v>2.2786074215738039</v>
      </c>
      <c r="L102" s="33"/>
      <c r="M102" s="33"/>
      <c r="O102" s="33"/>
      <c r="P102" s="33"/>
      <c r="Q102" s="33"/>
      <c r="R102" s="33"/>
      <c r="S102" s="33"/>
      <c r="T102" s="33"/>
      <c r="U102" s="33"/>
    </row>
    <row r="103" spans="1:21" x14ac:dyDescent="0.25">
      <c r="A103" s="25">
        <v>39904</v>
      </c>
      <c r="B103" s="20">
        <f>+'dados primários'!B105</f>
        <v>190546</v>
      </c>
      <c r="C103" s="20">
        <f>+'dados primários'!Y105</f>
        <v>1958244.2400657942</v>
      </c>
      <c r="D103" s="35">
        <f>+'dados primários'!AB105</f>
        <v>2.1775000000000002</v>
      </c>
      <c r="E103" s="20">
        <f t="shared" si="21"/>
        <v>899308.49141942326</v>
      </c>
      <c r="F103" s="20">
        <f t="shared" si="22"/>
        <v>44965.424570971169</v>
      </c>
      <c r="G103" s="20">
        <f t="shared" si="23"/>
        <v>89930.849141942337</v>
      </c>
      <c r="H103" s="22">
        <f t="shared" si="24"/>
        <v>4.2376114941214835</v>
      </c>
      <c r="I103" s="22">
        <f t="shared" si="25"/>
        <v>2.1188057470607418</v>
      </c>
      <c r="L103" s="33"/>
      <c r="M103" s="33"/>
      <c r="O103" s="33"/>
      <c r="P103" s="33"/>
      <c r="Q103" s="33"/>
      <c r="R103" s="33"/>
      <c r="S103" s="33"/>
      <c r="T103" s="33"/>
      <c r="U103" s="33"/>
    </row>
    <row r="104" spans="1:21" x14ac:dyDescent="0.25">
      <c r="A104" s="25">
        <v>39934</v>
      </c>
      <c r="B104" s="20">
        <f>+'dados primários'!B106</f>
        <v>195264</v>
      </c>
      <c r="C104" s="20">
        <f>+'dados primários'!Y106</f>
        <v>1989065.7042619998</v>
      </c>
      <c r="D104" s="35">
        <f>+'dados primários'!AB106</f>
        <v>1.9722</v>
      </c>
      <c r="E104" s="20">
        <f t="shared" si="21"/>
        <v>1008551.7210536456</v>
      </c>
      <c r="F104" s="20">
        <f t="shared" si="22"/>
        <v>50427.58605268228</v>
      </c>
      <c r="G104" s="20">
        <f t="shared" si="23"/>
        <v>100855.17210536456</v>
      </c>
      <c r="H104" s="22">
        <f t="shared" si="24"/>
        <v>3.8721663138109657</v>
      </c>
      <c r="I104" s="22">
        <f t="shared" si="25"/>
        <v>1.9360831569054828</v>
      </c>
      <c r="L104" s="33"/>
      <c r="M104" s="33"/>
      <c r="O104" s="33"/>
      <c r="P104" s="33"/>
      <c r="Q104" s="33"/>
      <c r="R104" s="33"/>
      <c r="S104" s="33"/>
      <c r="T104" s="33"/>
      <c r="U104" s="33"/>
    </row>
    <row r="105" spans="1:21" x14ac:dyDescent="0.25">
      <c r="A105" s="25">
        <v>39965</v>
      </c>
      <c r="B105" s="20">
        <f>+'dados primários'!B107</f>
        <v>201467</v>
      </c>
      <c r="C105" s="20">
        <f>+'dados primários'!Y107</f>
        <v>2009821.353186911</v>
      </c>
      <c r="D105" s="35">
        <f>+'dados primários'!AB107</f>
        <v>1.9508000000000001</v>
      </c>
      <c r="E105" s="20">
        <f t="shared" si="21"/>
        <v>1030254.9483221811</v>
      </c>
      <c r="F105" s="20">
        <f t="shared" si="22"/>
        <v>51512.747416109058</v>
      </c>
      <c r="G105" s="20">
        <f t="shared" si="23"/>
        <v>103025.49483221812</v>
      </c>
      <c r="H105" s="22">
        <f t="shared" si="24"/>
        <v>3.9110125183693323</v>
      </c>
      <c r="I105" s="22">
        <f t="shared" si="25"/>
        <v>1.9555062591846661</v>
      </c>
      <c r="L105" s="33"/>
      <c r="M105" s="33"/>
      <c r="O105" s="33"/>
      <c r="P105" s="33"/>
      <c r="Q105" s="33"/>
      <c r="R105" s="33"/>
      <c r="S105" s="33"/>
      <c r="T105" s="33"/>
      <c r="U105" s="33"/>
    </row>
    <row r="106" spans="1:21" x14ac:dyDescent="0.25">
      <c r="A106" s="25">
        <v>39995</v>
      </c>
      <c r="B106" s="20">
        <f>+'dados primários'!B108</f>
        <v>207363</v>
      </c>
      <c r="C106" s="20">
        <f>+'dados primários'!Y108</f>
        <v>2037664.5105797953</v>
      </c>
      <c r="D106" s="35">
        <f>+'dados primários'!AB108</f>
        <v>1.8717999999999999</v>
      </c>
      <c r="E106" s="20">
        <f t="shared" si="21"/>
        <v>1088612.3039746743</v>
      </c>
      <c r="F106" s="20">
        <f t="shared" si="22"/>
        <v>54430.615198733722</v>
      </c>
      <c r="G106" s="20">
        <f t="shared" si="23"/>
        <v>108861.23039746744</v>
      </c>
      <c r="H106" s="22">
        <f t="shared" si="24"/>
        <v>3.809675845898286</v>
      </c>
      <c r="I106" s="22">
        <f t="shared" si="25"/>
        <v>1.904837922949143</v>
      </c>
      <c r="L106" s="33"/>
      <c r="M106" s="33"/>
      <c r="O106" s="33"/>
      <c r="P106" s="33"/>
      <c r="Q106" s="33"/>
      <c r="R106" s="33"/>
      <c r="S106" s="33"/>
      <c r="T106" s="33"/>
      <c r="U106" s="33"/>
    </row>
    <row r="107" spans="1:21" x14ac:dyDescent="0.25">
      <c r="A107" s="25">
        <v>40026</v>
      </c>
      <c r="B107" s="20">
        <f>+'dados primários'!B109</f>
        <v>215744</v>
      </c>
      <c r="C107" s="20">
        <f>+'dados primários'!Y109</f>
        <v>2072365.2427422183</v>
      </c>
      <c r="D107" s="35">
        <f>+'dados primários'!AB109</f>
        <v>1.8855999999999999</v>
      </c>
      <c r="E107" s="20">
        <f t="shared" si="21"/>
        <v>1099048.1771013038</v>
      </c>
      <c r="F107" s="20">
        <f t="shared" si="22"/>
        <v>54952.408855065194</v>
      </c>
      <c r="G107" s="20">
        <f t="shared" si="23"/>
        <v>109904.81771013039</v>
      </c>
      <c r="H107" s="22">
        <f t="shared" si="24"/>
        <v>3.9260153375444609</v>
      </c>
      <c r="I107" s="22">
        <f t="shared" si="25"/>
        <v>1.9630076687722304</v>
      </c>
      <c r="L107" s="33"/>
      <c r="M107" s="33"/>
      <c r="O107" s="33"/>
      <c r="P107" s="33"/>
      <c r="Q107" s="33"/>
      <c r="R107" s="33"/>
      <c r="S107" s="33"/>
      <c r="T107" s="33"/>
      <c r="U107" s="33"/>
    </row>
    <row r="108" spans="1:21" x14ac:dyDescent="0.25">
      <c r="A108" s="25">
        <v>40057</v>
      </c>
      <c r="B108" s="20">
        <f>+'dados primários'!B110</f>
        <v>221629</v>
      </c>
      <c r="C108" s="20">
        <f>+'dados primários'!Y110</f>
        <v>2115608.628815508</v>
      </c>
      <c r="D108" s="35">
        <f>+'dados primários'!AB110</f>
        <v>1.7773000000000001</v>
      </c>
      <c r="E108" s="20">
        <f t="shared" si="21"/>
        <v>1190349.7602067788</v>
      </c>
      <c r="F108" s="20">
        <f t="shared" si="22"/>
        <v>59517.488010338944</v>
      </c>
      <c r="G108" s="20">
        <f t="shared" si="23"/>
        <v>119034.97602067789</v>
      </c>
      <c r="H108" s="22">
        <f t="shared" si="24"/>
        <v>3.7237626689066619</v>
      </c>
      <c r="I108" s="22">
        <f t="shared" si="25"/>
        <v>1.8618813344533309</v>
      </c>
      <c r="L108" s="33"/>
      <c r="M108" s="33"/>
      <c r="O108" s="33"/>
      <c r="P108" s="33"/>
      <c r="Q108" s="33"/>
      <c r="R108" s="33"/>
      <c r="S108" s="33"/>
      <c r="T108" s="33"/>
      <c r="U108" s="33"/>
    </row>
    <row r="109" spans="1:21" x14ac:dyDescent="0.25">
      <c r="A109" s="25">
        <v>40087</v>
      </c>
      <c r="B109" s="20">
        <f>+'dados primários'!B111</f>
        <v>231123</v>
      </c>
      <c r="C109" s="20">
        <f>+'dados primários'!Y111</f>
        <v>2130886.282899424</v>
      </c>
      <c r="D109" s="35">
        <f>+'dados primários'!AB111</f>
        <v>1.7432000000000001</v>
      </c>
      <c r="E109" s="20">
        <f t="shared" si="21"/>
        <v>1222399.1985425791</v>
      </c>
      <c r="F109" s="20">
        <f t="shared" si="22"/>
        <v>61119.959927128955</v>
      </c>
      <c r="G109" s="20">
        <f t="shared" si="23"/>
        <v>122239.91985425791</v>
      </c>
      <c r="H109" s="22">
        <f t="shared" si="24"/>
        <v>3.7814651756244495</v>
      </c>
      <c r="I109" s="22">
        <f t="shared" si="25"/>
        <v>1.8907325878122248</v>
      </c>
      <c r="L109" s="33"/>
      <c r="M109" s="33"/>
      <c r="O109" s="33"/>
      <c r="P109" s="33"/>
      <c r="Q109" s="33"/>
      <c r="R109" s="33"/>
      <c r="S109" s="33"/>
      <c r="T109" s="33"/>
      <c r="U109" s="33"/>
    </row>
    <row r="110" spans="1:21" x14ac:dyDescent="0.25">
      <c r="A110" s="25">
        <v>40118</v>
      </c>
      <c r="B110" s="20">
        <f>+'dados primários'!B112</f>
        <v>236660</v>
      </c>
      <c r="C110" s="20">
        <f>+'dados primários'!Y112</f>
        <v>2160941.5608852888</v>
      </c>
      <c r="D110" s="35">
        <f>+'dados primários'!AB112</f>
        <v>1.7497</v>
      </c>
      <c r="E110" s="20">
        <f t="shared" si="21"/>
        <v>1235035.4694434982</v>
      </c>
      <c r="F110" s="20">
        <f t="shared" si="22"/>
        <v>61751.773472174915</v>
      </c>
      <c r="G110" s="20">
        <f t="shared" si="23"/>
        <v>123503.54694434983</v>
      </c>
      <c r="H110" s="22">
        <f t="shared" si="24"/>
        <v>3.8324405388395522</v>
      </c>
      <c r="I110" s="22">
        <f t="shared" si="25"/>
        <v>1.9162202694197761</v>
      </c>
      <c r="L110" s="33"/>
      <c r="M110" s="33"/>
      <c r="O110" s="33"/>
      <c r="P110" s="33"/>
      <c r="Q110" s="33"/>
      <c r="R110" s="33"/>
      <c r="S110" s="33"/>
      <c r="T110" s="33"/>
      <c r="U110" s="33"/>
    </row>
    <row r="111" spans="1:21" x14ac:dyDescent="0.25">
      <c r="A111" s="25">
        <v>40148</v>
      </c>
      <c r="B111" s="20">
        <f>+'dados primários'!B113</f>
        <v>238520</v>
      </c>
      <c r="C111" s="20">
        <f>+'dados primários'!Y113</f>
        <v>2206320</v>
      </c>
      <c r="D111" s="35">
        <f>+'dados primários'!AB113</f>
        <v>1.7403999999999999</v>
      </c>
      <c r="E111" s="20">
        <f t="shared" si="21"/>
        <v>1267708.5727418985</v>
      </c>
      <c r="F111" s="20">
        <f t="shared" si="22"/>
        <v>63385.428637094927</v>
      </c>
      <c r="G111" s="20">
        <f t="shared" si="23"/>
        <v>126770.85727418985</v>
      </c>
      <c r="H111" s="22">
        <f t="shared" si="24"/>
        <v>3.7630099713550162</v>
      </c>
      <c r="I111" s="22">
        <f t="shared" si="25"/>
        <v>1.8815049856775081</v>
      </c>
      <c r="L111" s="33"/>
      <c r="M111" s="33"/>
      <c r="O111" s="33"/>
      <c r="P111" s="33"/>
      <c r="Q111" s="33"/>
      <c r="R111" s="33"/>
      <c r="S111" s="33"/>
      <c r="T111" s="33"/>
      <c r="U111" s="33"/>
    </row>
    <row r="112" spans="1:21" x14ac:dyDescent="0.25">
      <c r="A112" s="25">
        <v>40179</v>
      </c>
      <c r="B112" s="20">
        <f>+'dados primários'!B114</f>
        <v>240484</v>
      </c>
      <c r="C112" s="20">
        <f>+'dados primários'!Y114</f>
        <v>2194984.3133045924</v>
      </c>
      <c r="D112" s="35">
        <f>+'dados primários'!AB114</f>
        <v>1.8740000000000001</v>
      </c>
      <c r="E112" s="20">
        <f t="shared" si="21"/>
        <v>1171282.9846876159</v>
      </c>
      <c r="F112" s="20">
        <f t="shared" si="22"/>
        <v>58564.149234380799</v>
      </c>
      <c r="G112" s="20">
        <f t="shared" si="23"/>
        <v>117128.2984687616</v>
      </c>
      <c r="H112" s="22">
        <f t="shared" si="24"/>
        <v>4.1063347311262728</v>
      </c>
      <c r="I112" s="22">
        <f t="shared" si="25"/>
        <v>2.0531673655631364</v>
      </c>
      <c r="L112" s="33"/>
      <c r="M112" s="33"/>
      <c r="O112" s="33"/>
      <c r="P112" s="33"/>
      <c r="Q112" s="33"/>
      <c r="R112" s="33"/>
      <c r="S112" s="33"/>
      <c r="T112" s="33"/>
      <c r="U112" s="33"/>
    </row>
    <row r="113" spans="1:21" x14ac:dyDescent="0.25">
      <c r="A113" s="25">
        <v>40210</v>
      </c>
      <c r="B113" s="20">
        <f>+'dados primários'!B115</f>
        <v>241082</v>
      </c>
      <c r="C113" s="20">
        <f>+'dados primários'!Y115</f>
        <v>2202442.9366030418</v>
      </c>
      <c r="D113" s="35">
        <f>+'dados primários'!AB115</f>
        <v>1.8102</v>
      </c>
      <c r="E113" s="20">
        <f t="shared" si="21"/>
        <v>1216684.8616744238</v>
      </c>
      <c r="F113" s="20">
        <f t="shared" si="22"/>
        <v>60834.243083721194</v>
      </c>
      <c r="G113" s="20">
        <f t="shared" si="23"/>
        <v>121668.48616744239</v>
      </c>
      <c r="H113" s="22">
        <f t="shared" si="24"/>
        <v>3.9629325159551763</v>
      </c>
      <c r="I113" s="22">
        <f t="shared" si="25"/>
        <v>1.9814662579775881</v>
      </c>
      <c r="L113" s="33"/>
      <c r="M113" s="33"/>
      <c r="O113" s="33"/>
      <c r="P113" s="33"/>
      <c r="Q113" s="33"/>
      <c r="R113" s="33"/>
      <c r="S113" s="33"/>
      <c r="T113" s="33"/>
      <c r="U113" s="33"/>
    </row>
    <row r="114" spans="1:21" x14ac:dyDescent="0.25">
      <c r="A114" s="25">
        <v>40238</v>
      </c>
      <c r="B114" s="20">
        <f>+'dados primários'!B116</f>
        <v>243762</v>
      </c>
      <c r="C114" s="20">
        <f>+'dados primários'!Y116</f>
        <v>2233577.0833316264</v>
      </c>
      <c r="D114" s="35">
        <f>+'dados primários'!AB116</f>
        <v>1.7802</v>
      </c>
      <c r="E114" s="20">
        <f t="shared" si="21"/>
        <v>1254677.6111288767</v>
      </c>
      <c r="F114" s="20">
        <f t="shared" si="22"/>
        <v>62733.880556443837</v>
      </c>
      <c r="G114" s="20">
        <f t="shared" si="23"/>
        <v>125467.76111288767</v>
      </c>
      <c r="H114" s="22">
        <f t="shared" si="24"/>
        <v>3.8856515464666486</v>
      </c>
      <c r="I114" s="22">
        <f t="shared" si="25"/>
        <v>1.9428257732333243</v>
      </c>
      <c r="L114" s="33"/>
      <c r="M114" s="33"/>
      <c r="O114" s="33"/>
      <c r="P114" s="33"/>
      <c r="Q114" s="33"/>
      <c r="R114" s="33"/>
      <c r="S114" s="33"/>
      <c r="T114" s="33"/>
      <c r="U114" s="33"/>
    </row>
    <row r="115" spans="1:21" x14ac:dyDescent="0.25">
      <c r="A115" s="25">
        <v>40269</v>
      </c>
      <c r="B115" s="20">
        <f>+'dados primários'!B117</f>
        <v>247292</v>
      </c>
      <c r="C115" s="20">
        <f>+'dados primários'!Y117</f>
        <v>2227203.7046706853</v>
      </c>
      <c r="D115" s="35">
        <f>+'dados primários'!AB117</f>
        <v>1.7298</v>
      </c>
      <c r="E115" s="20">
        <f t="shared" si="21"/>
        <v>1287549.8350506909</v>
      </c>
      <c r="F115" s="20">
        <f t="shared" si="22"/>
        <v>64377.491752534552</v>
      </c>
      <c r="G115" s="20">
        <f t="shared" si="23"/>
        <v>128754.9835050691</v>
      </c>
      <c r="H115" s="22">
        <f t="shared" si="24"/>
        <v>3.8412804424034444</v>
      </c>
      <c r="I115" s="22">
        <f t="shared" si="25"/>
        <v>1.9206402212017222</v>
      </c>
      <c r="L115" s="33"/>
      <c r="M115" s="33"/>
      <c r="O115" s="33"/>
      <c r="P115" s="33"/>
      <c r="Q115" s="33"/>
      <c r="R115" s="33"/>
      <c r="S115" s="33"/>
      <c r="T115" s="33"/>
      <c r="U115" s="33"/>
    </row>
    <row r="116" spans="1:21" x14ac:dyDescent="0.25">
      <c r="A116" s="25">
        <v>40299</v>
      </c>
      <c r="B116" s="20">
        <f>+'dados primários'!B118</f>
        <v>249846</v>
      </c>
      <c r="C116" s="20">
        <f>+'dados primários'!Y118</f>
        <v>2253843.6283687549</v>
      </c>
      <c r="D116" s="35">
        <f>+'dados primários'!AB118</f>
        <v>1.8159000000000001</v>
      </c>
      <c r="E116" s="20">
        <f t="shared" si="21"/>
        <v>1241171.6660437</v>
      </c>
      <c r="F116" s="20">
        <f t="shared" si="22"/>
        <v>62058.583302184998</v>
      </c>
      <c r="G116" s="20">
        <f t="shared" si="23"/>
        <v>124117.16660437</v>
      </c>
      <c r="H116" s="22">
        <f t="shared" si="24"/>
        <v>4.0259700867390453</v>
      </c>
      <c r="I116" s="22">
        <f t="shared" si="25"/>
        <v>2.0129850433695227</v>
      </c>
      <c r="L116" s="33"/>
      <c r="M116" s="33"/>
      <c r="O116" s="33"/>
      <c r="P116" s="33"/>
      <c r="Q116" s="33"/>
      <c r="R116" s="33"/>
      <c r="S116" s="33"/>
      <c r="T116" s="33"/>
      <c r="U116" s="33"/>
    </row>
    <row r="117" spans="1:21" x14ac:dyDescent="0.25">
      <c r="A117" s="25">
        <v>40330</v>
      </c>
      <c r="B117" s="20">
        <f>+'dados primários'!B119</f>
        <v>253114</v>
      </c>
      <c r="C117" s="20">
        <f>+'dados primários'!Y119</f>
        <v>2283560.8789293854</v>
      </c>
      <c r="D117" s="35">
        <f>+'dados primários'!AB119</f>
        <v>1.8007</v>
      </c>
      <c r="E117" s="20">
        <f t="shared" si="21"/>
        <v>1268151.7626086441</v>
      </c>
      <c r="F117" s="20">
        <f t="shared" si="22"/>
        <v>63407.58813043221</v>
      </c>
      <c r="G117" s="20">
        <f t="shared" si="23"/>
        <v>126815.17626086442</v>
      </c>
      <c r="H117" s="22">
        <f t="shared" si="24"/>
        <v>3.9918566131128235</v>
      </c>
      <c r="I117" s="22">
        <f t="shared" si="25"/>
        <v>1.9959283065564117</v>
      </c>
      <c r="L117" s="33"/>
      <c r="M117" s="33"/>
      <c r="O117" s="33"/>
      <c r="P117" s="33"/>
      <c r="Q117" s="33"/>
      <c r="R117" s="33"/>
      <c r="S117" s="33"/>
      <c r="T117" s="33"/>
      <c r="U117" s="33"/>
    </row>
    <row r="118" spans="1:21" x14ac:dyDescent="0.25">
      <c r="A118" s="25">
        <v>40360</v>
      </c>
      <c r="B118" s="20">
        <f>+'dados primários'!B120</f>
        <v>257299</v>
      </c>
      <c r="C118" s="20">
        <f>+'dados primários'!Y120</f>
        <v>2321858.6039224253</v>
      </c>
      <c r="D118" s="35">
        <f>+'dados primários'!AB120</f>
        <v>1.7564</v>
      </c>
      <c r="E118" s="20">
        <f t="shared" si="21"/>
        <v>1321941.8150321257</v>
      </c>
      <c r="F118" s="20">
        <f t="shared" si="22"/>
        <v>66097.090751606287</v>
      </c>
      <c r="G118" s="20">
        <f t="shared" si="23"/>
        <v>132194.18150321257</v>
      </c>
      <c r="H118" s="22">
        <f t="shared" si="24"/>
        <v>3.8927431914807404</v>
      </c>
      <c r="I118" s="22">
        <f t="shared" si="25"/>
        <v>1.9463715957403702</v>
      </c>
      <c r="L118" s="33"/>
      <c r="M118" s="33"/>
      <c r="O118" s="33"/>
      <c r="P118" s="33"/>
      <c r="Q118" s="33"/>
      <c r="R118" s="33"/>
      <c r="S118" s="33"/>
      <c r="T118" s="33"/>
      <c r="U118" s="33"/>
    </row>
    <row r="119" spans="1:21" x14ac:dyDescent="0.25">
      <c r="A119" s="25">
        <v>40391</v>
      </c>
      <c r="B119" s="20">
        <f>+'dados primários'!B121</f>
        <v>261320</v>
      </c>
      <c r="C119" s="20">
        <f>+'dados primários'!Y121</f>
        <v>2370446.1286275024</v>
      </c>
      <c r="D119" s="35">
        <f>+'dados primários'!AB121</f>
        <v>1.7552000000000001</v>
      </c>
      <c r="E119" s="20">
        <f t="shared" si="21"/>
        <v>1350527.6484887775</v>
      </c>
      <c r="F119" s="20">
        <f t="shared" si="22"/>
        <v>67526.382424438882</v>
      </c>
      <c r="G119" s="20">
        <f t="shared" si="23"/>
        <v>135052.76484887776</v>
      </c>
      <c r="H119" s="22">
        <f t="shared" si="24"/>
        <v>3.8698948561684552</v>
      </c>
      <c r="I119" s="22">
        <f t="shared" si="25"/>
        <v>1.9349474280842276</v>
      </c>
      <c r="L119" s="33"/>
      <c r="M119" s="33"/>
      <c r="O119" s="33"/>
      <c r="P119" s="33"/>
      <c r="Q119" s="33"/>
      <c r="R119" s="33"/>
      <c r="S119" s="33"/>
      <c r="T119" s="33"/>
      <c r="U119" s="33"/>
    </row>
    <row r="120" spans="1:21" x14ac:dyDescent="0.25">
      <c r="A120" s="25">
        <v>40422</v>
      </c>
      <c r="B120" s="20">
        <f>+'dados primários'!B122</f>
        <v>275206</v>
      </c>
      <c r="C120" s="20">
        <f>+'dados primários'!Y122</f>
        <v>2427742.2876772811</v>
      </c>
      <c r="D120" s="35">
        <f>+'dados primários'!AB122</f>
        <v>1.6934</v>
      </c>
      <c r="E120" s="20">
        <f t="shared" si="21"/>
        <v>1433649.6325010518</v>
      </c>
      <c r="F120" s="20">
        <f t="shared" si="22"/>
        <v>71682.481625052591</v>
      </c>
      <c r="G120" s="20">
        <f t="shared" si="23"/>
        <v>143364.96325010518</v>
      </c>
      <c r="H120" s="22">
        <f t="shared" si="24"/>
        <v>3.8392365018765919</v>
      </c>
      <c r="I120" s="22">
        <f t="shared" si="25"/>
        <v>1.919618250938296</v>
      </c>
      <c r="L120" s="33"/>
      <c r="M120" s="33"/>
      <c r="O120" s="33"/>
      <c r="P120" s="33"/>
      <c r="Q120" s="33"/>
      <c r="R120" s="33"/>
      <c r="S120" s="33"/>
      <c r="T120" s="33"/>
      <c r="U120" s="33"/>
    </row>
    <row r="121" spans="1:21" x14ac:dyDescent="0.25">
      <c r="A121" s="25">
        <v>40452</v>
      </c>
      <c r="B121" s="20">
        <f>+'dados primários'!B123</f>
        <v>284930</v>
      </c>
      <c r="C121" s="20">
        <f>+'dados primários'!Y123</f>
        <v>2467603.6084452602</v>
      </c>
      <c r="D121" s="35">
        <f>+'dados primários'!AB123</f>
        <v>1.7005999999999999</v>
      </c>
      <c r="E121" s="20">
        <f t="shared" si="21"/>
        <v>1451019.4098819594</v>
      </c>
      <c r="F121" s="20">
        <f t="shared" si="22"/>
        <v>72550.970494097972</v>
      </c>
      <c r="G121" s="20">
        <f t="shared" si="23"/>
        <v>145101.94098819594</v>
      </c>
      <c r="H121" s="22">
        <f t="shared" si="24"/>
        <v>3.9273079058698337</v>
      </c>
      <c r="I121" s="22">
        <f t="shared" si="25"/>
        <v>1.9636539529349168</v>
      </c>
      <c r="L121" s="33"/>
      <c r="M121" s="33"/>
      <c r="O121" s="33"/>
      <c r="P121" s="33"/>
      <c r="Q121" s="33"/>
      <c r="R121" s="33"/>
      <c r="S121" s="33"/>
      <c r="T121" s="33"/>
      <c r="U121" s="33"/>
    </row>
    <row r="122" spans="1:21" x14ac:dyDescent="0.25">
      <c r="A122" s="25">
        <v>40483</v>
      </c>
      <c r="B122" s="20">
        <f>+'dados primários'!B124</f>
        <v>285461</v>
      </c>
      <c r="C122" s="20">
        <f>+'dados primários'!Y124</f>
        <v>2497046.7497410607</v>
      </c>
      <c r="D122" s="35">
        <f>+'dados primários'!AB124</f>
        <v>1.7153</v>
      </c>
      <c r="E122" s="20">
        <f t="shared" si="21"/>
        <v>1455749.2856882531</v>
      </c>
      <c r="F122" s="20">
        <f t="shared" si="22"/>
        <v>72787.464284412665</v>
      </c>
      <c r="G122" s="20">
        <f t="shared" si="23"/>
        <v>145574.92856882533</v>
      </c>
      <c r="H122" s="22">
        <f t="shared" si="24"/>
        <v>3.9218428998237691</v>
      </c>
      <c r="I122" s="22">
        <f t="shared" si="25"/>
        <v>1.9609214499118846</v>
      </c>
      <c r="L122" s="33"/>
      <c r="M122" s="33"/>
      <c r="O122" s="33"/>
      <c r="P122" s="33"/>
      <c r="Q122" s="33"/>
      <c r="R122" s="33"/>
      <c r="S122" s="33"/>
      <c r="T122" s="33"/>
      <c r="U122" s="33"/>
    </row>
    <row r="123" spans="1:21" x14ac:dyDescent="0.25">
      <c r="A123" s="25">
        <v>40513</v>
      </c>
      <c r="B123" s="20">
        <f>+'dados primários'!B125</f>
        <v>288575</v>
      </c>
      <c r="C123" s="20">
        <f>+'dados primários'!Y125</f>
        <v>2548004.6966177123</v>
      </c>
      <c r="D123" s="35">
        <f>+'dados primários'!AB125</f>
        <v>1.6654</v>
      </c>
      <c r="E123" s="20">
        <f t="shared" si="21"/>
        <v>1529965.5918204109</v>
      </c>
      <c r="F123" s="20">
        <f t="shared" si="22"/>
        <v>76498.279591020546</v>
      </c>
      <c r="G123" s="20">
        <f t="shared" si="23"/>
        <v>152996.55918204109</v>
      </c>
      <c r="H123" s="22">
        <f t="shared" si="24"/>
        <v>3.7723070576592845</v>
      </c>
      <c r="I123" s="22">
        <f t="shared" si="25"/>
        <v>1.8861535288296423</v>
      </c>
      <c r="L123" s="33"/>
      <c r="M123" s="33"/>
      <c r="O123" s="33"/>
      <c r="P123" s="33"/>
      <c r="Q123" s="33"/>
      <c r="R123" s="33"/>
      <c r="S123" s="33"/>
      <c r="T123" s="33"/>
      <c r="U123" s="33"/>
    </row>
    <row r="124" spans="1:21" x14ac:dyDescent="0.25">
      <c r="A124" s="25">
        <v>40544</v>
      </c>
      <c r="B124" s="20">
        <f>+'dados primários'!B126</f>
        <v>297696</v>
      </c>
      <c r="C124" s="20">
        <f>+'dados primários'!Y126</f>
        <v>2554397.1353886002</v>
      </c>
      <c r="D124" s="35">
        <f>+'dados primários'!AB126</f>
        <v>1.6726000000000001</v>
      </c>
      <c r="E124" s="20">
        <f t="shared" si="21"/>
        <v>1527201.4440921918</v>
      </c>
      <c r="F124" s="20">
        <f t="shared" si="22"/>
        <v>76360.072204609591</v>
      </c>
      <c r="G124" s="20">
        <f t="shared" si="23"/>
        <v>152720.14440921918</v>
      </c>
      <c r="H124" s="22">
        <f t="shared" si="24"/>
        <v>3.8985819605082712</v>
      </c>
      <c r="I124" s="22">
        <f t="shared" si="25"/>
        <v>1.9492909802541356</v>
      </c>
      <c r="L124" s="33"/>
      <c r="M124" s="33"/>
      <c r="O124" s="33"/>
      <c r="P124" s="33"/>
      <c r="Q124" s="33"/>
      <c r="R124" s="33"/>
      <c r="S124" s="33"/>
      <c r="T124" s="33"/>
      <c r="U124" s="33"/>
    </row>
    <row r="125" spans="1:21" x14ac:dyDescent="0.25">
      <c r="A125" s="25">
        <v>40575</v>
      </c>
      <c r="B125" s="20">
        <f>+'dados primários'!B127</f>
        <v>307516</v>
      </c>
      <c r="C125" s="20">
        <f>+'dados primários'!Y127</f>
        <v>2607902.6962364898</v>
      </c>
      <c r="D125" s="35">
        <f>+'dados primários'!AB127</f>
        <v>1.6604000000000001</v>
      </c>
      <c r="E125" s="20">
        <f t="shared" si="21"/>
        <v>1570647.2514071849</v>
      </c>
      <c r="F125" s="20">
        <f t="shared" si="22"/>
        <v>78532.362570359241</v>
      </c>
      <c r="G125" s="20">
        <f t="shared" si="23"/>
        <v>157064.72514071848</v>
      </c>
      <c r="H125" s="22">
        <f t="shared" si="24"/>
        <v>3.9157869435608563</v>
      </c>
      <c r="I125" s="22">
        <f t="shared" si="25"/>
        <v>1.9578934717804282</v>
      </c>
      <c r="L125" s="33"/>
      <c r="M125" s="33"/>
      <c r="O125" s="33"/>
      <c r="P125" s="33"/>
      <c r="Q125" s="33"/>
      <c r="R125" s="33"/>
      <c r="S125" s="33"/>
      <c r="T125" s="33"/>
      <c r="U125" s="33"/>
    </row>
    <row r="126" spans="1:21" x14ac:dyDescent="0.25">
      <c r="A126" s="25">
        <v>40603</v>
      </c>
      <c r="B126" s="20">
        <f>+'dados primários'!B128</f>
        <v>317146</v>
      </c>
      <c r="C126" s="20">
        <f>+'dados primários'!Y128</f>
        <v>2643343.8055939497</v>
      </c>
      <c r="D126" s="35">
        <f>+'dados primários'!AB128</f>
        <v>1.6278999999999999</v>
      </c>
      <c r="E126" s="20">
        <f t="shared" si="21"/>
        <v>1623775.296758984</v>
      </c>
      <c r="F126" s="20">
        <f t="shared" si="22"/>
        <v>81188.764837949202</v>
      </c>
      <c r="G126" s="20">
        <f t="shared" si="23"/>
        <v>162377.5296758984</v>
      </c>
      <c r="H126" s="22">
        <f t="shared" si="24"/>
        <v>3.9062794049523442</v>
      </c>
      <c r="I126" s="22">
        <f t="shared" si="25"/>
        <v>1.9531397024761721</v>
      </c>
      <c r="L126" s="33"/>
      <c r="M126" s="33"/>
      <c r="O126" s="33"/>
      <c r="P126" s="33"/>
      <c r="Q126" s="33"/>
      <c r="R126" s="33"/>
      <c r="S126" s="33"/>
      <c r="T126" s="33"/>
      <c r="U126" s="33"/>
    </row>
    <row r="127" spans="1:21" x14ac:dyDescent="0.25">
      <c r="A127" s="25">
        <v>40634</v>
      </c>
      <c r="B127" s="20">
        <f>+'dados primários'!B129</f>
        <v>328062</v>
      </c>
      <c r="C127" s="20">
        <f>+'dados primários'!Y129</f>
        <v>2660059.5908648502</v>
      </c>
      <c r="D127" s="35">
        <f>+'dados primários'!AB129</f>
        <v>1.5725</v>
      </c>
      <c r="E127" s="20">
        <f t="shared" si="21"/>
        <v>1691611.8224895708</v>
      </c>
      <c r="F127" s="20">
        <f t="shared" si="22"/>
        <v>84580.591124478553</v>
      </c>
      <c r="G127" s="20">
        <f t="shared" si="23"/>
        <v>169161.18224895711</v>
      </c>
      <c r="H127" s="22">
        <f t="shared" si="24"/>
        <v>3.8786912652003829</v>
      </c>
      <c r="I127" s="22">
        <f t="shared" si="25"/>
        <v>1.9393456326001914</v>
      </c>
      <c r="L127" s="33"/>
      <c r="M127" s="33"/>
      <c r="O127" s="33"/>
      <c r="P127" s="33"/>
      <c r="Q127" s="33"/>
      <c r="R127" s="33"/>
      <c r="S127" s="33"/>
      <c r="T127" s="33"/>
      <c r="U127" s="33"/>
    </row>
    <row r="128" spans="1:21" x14ac:dyDescent="0.25">
      <c r="A128" s="25">
        <v>40664</v>
      </c>
      <c r="B128" s="20">
        <f>+'dados primários'!B130</f>
        <v>333017</v>
      </c>
      <c r="C128" s="20">
        <f>+'dados primários'!Y130</f>
        <v>2698452.113620095</v>
      </c>
      <c r="D128" s="35">
        <f>+'dados primários'!AB130</f>
        <v>1.5790999999999999</v>
      </c>
      <c r="E128" s="20">
        <f t="shared" si="21"/>
        <v>1708854.4826927332</v>
      </c>
      <c r="F128" s="20">
        <f t="shared" si="22"/>
        <v>85442.724134636665</v>
      </c>
      <c r="G128" s="20">
        <f t="shared" si="23"/>
        <v>170885.44826927333</v>
      </c>
      <c r="H128" s="22">
        <f t="shared" si="24"/>
        <v>3.8975466123393647</v>
      </c>
      <c r="I128" s="22">
        <f t="shared" si="25"/>
        <v>1.9487733061696824</v>
      </c>
      <c r="L128" s="33"/>
      <c r="M128" s="33"/>
      <c r="O128" s="33"/>
      <c r="P128" s="33"/>
      <c r="Q128" s="33"/>
      <c r="R128" s="33"/>
      <c r="S128" s="33"/>
      <c r="T128" s="33"/>
      <c r="U128" s="33"/>
    </row>
    <row r="129" spans="1:21" x14ac:dyDescent="0.25">
      <c r="A129" s="25">
        <v>40695</v>
      </c>
      <c r="B129" s="20">
        <f>+'dados primários'!B131</f>
        <v>335775</v>
      </c>
      <c r="C129" s="20">
        <f>+'dados primários'!Y131</f>
        <v>2732703.8237278773</v>
      </c>
      <c r="D129" s="35">
        <f>+'dados primários'!AB131</f>
        <v>1.5603</v>
      </c>
      <c r="E129" s="20">
        <f t="shared" si="21"/>
        <v>1751396.4133358183</v>
      </c>
      <c r="F129" s="20">
        <f t="shared" si="22"/>
        <v>87569.820666790925</v>
      </c>
      <c r="G129" s="20">
        <f t="shared" si="23"/>
        <v>175139.64133358185</v>
      </c>
      <c r="H129" s="22">
        <f t="shared" si="24"/>
        <v>3.8343689349056285</v>
      </c>
      <c r="I129" s="22">
        <f t="shared" si="25"/>
        <v>1.9171844674528142</v>
      </c>
      <c r="L129" s="33"/>
      <c r="M129" s="33"/>
      <c r="O129" s="33"/>
      <c r="P129" s="33"/>
      <c r="Q129" s="33"/>
      <c r="R129" s="33"/>
      <c r="S129" s="33"/>
      <c r="T129" s="33"/>
      <c r="U129" s="33"/>
    </row>
    <row r="130" spans="1:21" x14ac:dyDescent="0.25">
      <c r="A130" s="25">
        <v>40725</v>
      </c>
      <c r="B130" s="20">
        <f>+'dados primários'!B132</f>
        <v>346144</v>
      </c>
      <c r="C130" s="20">
        <f>+'dados primários'!Y132</f>
        <v>2783398.4963467065</v>
      </c>
      <c r="D130" s="35">
        <f>+'dados primários'!AB132</f>
        <v>1.5555000000000001</v>
      </c>
      <c r="E130" s="20">
        <f t="shared" si="21"/>
        <v>1789391.5116340125</v>
      </c>
      <c r="F130" s="20">
        <f t="shared" si="22"/>
        <v>89469.575581700628</v>
      </c>
      <c r="G130" s="20">
        <f t="shared" si="23"/>
        <v>178939.15116340126</v>
      </c>
      <c r="H130" s="22">
        <f t="shared" si="24"/>
        <v>3.8688458925784537</v>
      </c>
      <c r="I130" s="22">
        <f t="shared" si="25"/>
        <v>1.9344229462892268</v>
      </c>
      <c r="L130" s="33"/>
      <c r="M130" s="33"/>
      <c r="O130" s="33"/>
      <c r="P130" s="33"/>
      <c r="Q130" s="33"/>
      <c r="R130" s="33"/>
      <c r="S130" s="33"/>
      <c r="T130" s="33"/>
      <c r="U130" s="33"/>
    </row>
    <row r="131" spans="1:21" x14ac:dyDescent="0.25">
      <c r="A131" s="25">
        <v>40756</v>
      </c>
      <c r="B131" s="20">
        <f>+'dados primários'!B133</f>
        <v>353397</v>
      </c>
      <c r="C131" s="20">
        <f>+'dados primários'!Y133</f>
        <v>2837481.6311389203</v>
      </c>
      <c r="D131" s="35">
        <f>+'dados primários'!AB133</f>
        <v>1.5864</v>
      </c>
      <c r="E131" s="20">
        <f t="shared" si="21"/>
        <v>1788629.3690991681</v>
      </c>
      <c r="F131" s="20">
        <f t="shared" si="22"/>
        <v>89431.468454958405</v>
      </c>
      <c r="G131" s="20">
        <f t="shared" si="23"/>
        <v>178862.93690991681</v>
      </c>
      <c r="H131" s="22">
        <f t="shared" si="24"/>
        <v>3.9515956307704618</v>
      </c>
      <c r="I131" s="22">
        <f t="shared" si="25"/>
        <v>1.9757978153852309</v>
      </c>
      <c r="L131" s="33"/>
      <c r="M131" s="33"/>
      <c r="O131" s="33"/>
      <c r="P131" s="33"/>
      <c r="Q131" s="33"/>
      <c r="R131" s="33"/>
      <c r="S131" s="33"/>
      <c r="T131" s="33"/>
      <c r="U131" s="33"/>
    </row>
    <row r="132" spans="1:21" x14ac:dyDescent="0.25">
      <c r="A132" s="25">
        <v>40787</v>
      </c>
      <c r="B132" s="20">
        <f>+'dados primários'!B134</f>
        <v>349708</v>
      </c>
      <c r="C132" s="20">
        <f>+'dados primários'!Y134</f>
        <v>2880180.9312090902</v>
      </c>
      <c r="D132" s="35">
        <f>+'dados primários'!AB134</f>
        <v>1.8535999999999999</v>
      </c>
      <c r="E132" s="20">
        <f t="shared" si="21"/>
        <v>1553830.8864960566</v>
      </c>
      <c r="F132" s="20">
        <f t="shared" si="22"/>
        <v>77691.544324802831</v>
      </c>
      <c r="G132" s="20">
        <f t="shared" si="23"/>
        <v>155383.08864960566</v>
      </c>
      <c r="H132" s="22">
        <f t="shared" si="24"/>
        <v>4.5012363062058043</v>
      </c>
      <c r="I132" s="22">
        <f t="shared" si="25"/>
        <v>2.2506181531029021</v>
      </c>
      <c r="L132" s="33"/>
      <c r="M132" s="33"/>
      <c r="O132" s="33"/>
      <c r="P132" s="33"/>
      <c r="Q132" s="33"/>
      <c r="R132" s="33"/>
      <c r="S132" s="33"/>
      <c r="T132" s="33"/>
      <c r="U132" s="33"/>
    </row>
    <row r="133" spans="1:21" x14ac:dyDescent="0.25">
      <c r="A133" s="25">
        <v>40817</v>
      </c>
      <c r="B133" s="20">
        <f>+'dados primários'!B135</f>
        <v>352928</v>
      </c>
      <c r="C133" s="20">
        <f>+'dados primários'!Y135</f>
        <v>2903548.749284518</v>
      </c>
      <c r="D133" s="35">
        <f>+'dados primários'!AB135</f>
        <v>1.6878</v>
      </c>
      <c r="E133" s="20">
        <f t="shared" ref="E133:E189" si="26">+C133/D133</f>
        <v>1720315.6471646628</v>
      </c>
      <c r="F133" s="20">
        <f t="shared" ref="F133:F189" si="27">+E133*$F$2</f>
        <v>86015.782358233148</v>
      </c>
      <c r="G133" s="20">
        <f t="shared" ref="G133:G189" si="28">+E133*$G$2</f>
        <v>172031.5647164663</v>
      </c>
      <c r="H133" s="22">
        <f t="shared" ref="H133:H189" si="29">+B133/F133</f>
        <v>4.1030609769977744</v>
      </c>
      <c r="I133" s="22">
        <f t="shared" ref="I133:I189" si="30">+B133/G133</f>
        <v>2.0515304884988872</v>
      </c>
      <c r="L133" s="33"/>
      <c r="M133" s="33"/>
      <c r="O133" s="33"/>
      <c r="P133" s="33"/>
      <c r="Q133" s="33"/>
      <c r="R133" s="33"/>
      <c r="S133" s="33"/>
      <c r="T133" s="33"/>
      <c r="U133" s="33"/>
    </row>
    <row r="134" spans="1:21" x14ac:dyDescent="0.25">
      <c r="A134" s="25">
        <v>40848</v>
      </c>
      <c r="B134" s="20">
        <f>+'dados primários'!B136</f>
        <v>352073</v>
      </c>
      <c r="C134" s="20">
        <f>+'dados primários'!Y136</f>
        <v>2948926.3434181721</v>
      </c>
      <c r="D134" s="35">
        <f>+'dados primários'!AB136</f>
        <v>1.8102</v>
      </c>
      <c r="E134" s="20">
        <f t="shared" si="26"/>
        <v>1629061.0669639665</v>
      </c>
      <c r="F134" s="20">
        <f t="shared" si="27"/>
        <v>81453.053348198329</v>
      </c>
      <c r="G134" s="20">
        <f t="shared" si="28"/>
        <v>162906.10669639666</v>
      </c>
      <c r="H134" s="22">
        <f t="shared" si="29"/>
        <v>4.3224039557479346</v>
      </c>
      <c r="I134" s="22">
        <f t="shared" si="30"/>
        <v>2.1612019778739673</v>
      </c>
      <c r="L134" s="33"/>
      <c r="M134" s="33"/>
      <c r="O134" s="33"/>
      <c r="P134" s="33"/>
      <c r="Q134" s="33"/>
      <c r="R134" s="33"/>
      <c r="S134" s="33"/>
      <c r="T134" s="33"/>
      <c r="U134" s="33"/>
    </row>
    <row r="135" spans="1:21" x14ac:dyDescent="0.25">
      <c r="A135" s="25">
        <v>40878</v>
      </c>
      <c r="B135" s="20">
        <f>+'dados primários'!B137</f>
        <v>352012</v>
      </c>
      <c r="C135" s="20">
        <f>+'dados primários'!Y137</f>
        <v>3030280.2329164403</v>
      </c>
      <c r="D135" s="35">
        <f>+'dados primários'!AB137</f>
        <v>1.8751</v>
      </c>
      <c r="E135" s="20">
        <f t="shared" si="26"/>
        <v>1616063.2675145008</v>
      </c>
      <c r="F135" s="20">
        <f t="shared" si="27"/>
        <v>80803.163375725038</v>
      </c>
      <c r="G135" s="20">
        <f t="shared" si="28"/>
        <v>161606.32675145008</v>
      </c>
      <c r="H135" s="22">
        <f t="shared" si="29"/>
        <v>4.3564136018188586</v>
      </c>
      <c r="I135" s="22">
        <f t="shared" si="30"/>
        <v>2.1782068009094293</v>
      </c>
      <c r="L135" s="33"/>
      <c r="M135" s="33"/>
      <c r="O135" s="33"/>
      <c r="P135" s="33"/>
      <c r="Q135" s="33"/>
      <c r="R135" s="33"/>
      <c r="S135" s="33"/>
      <c r="T135" s="33"/>
      <c r="U135" s="33"/>
    </row>
    <row r="136" spans="1:21" x14ac:dyDescent="0.25">
      <c r="A136" s="25">
        <v>40909</v>
      </c>
      <c r="B136" s="20">
        <f>+'dados primários'!B138</f>
        <v>355075</v>
      </c>
      <c r="C136" s="20">
        <f>+'dados primários'!Y138</f>
        <v>3085567.637372076</v>
      </c>
      <c r="D136" s="35">
        <f>+'dados primários'!AB138</f>
        <v>1.7384999999999999</v>
      </c>
      <c r="E136" s="20">
        <f t="shared" si="26"/>
        <v>1774844.7727190545</v>
      </c>
      <c r="F136" s="20">
        <f t="shared" si="27"/>
        <v>88742.23863595273</v>
      </c>
      <c r="G136" s="20">
        <f t="shared" si="28"/>
        <v>177484.47727190546</v>
      </c>
      <c r="H136" s="22">
        <f t="shared" si="29"/>
        <v>4.0011949828832254</v>
      </c>
      <c r="I136" s="22">
        <f t="shared" si="30"/>
        <v>2.0005974914416127</v>
      </c>
      <c r="L136" s="33"/>
      <c r="M136" s="33"/>
      <c r="O136" s="33"/>
      <c r="P136" s="33"/>
      <c r="Q136" s="33"/>
      <c r="R136" s="33"/>
      <c r="S136" s="33"/>
      <c r="T136" s="33"/>
      <c r="U136" s="33"/>
    </row>
    <row r="137" spans="1:21" x14ac:dyDescent="0.25">
      <c r="A137" s="25">
        <v>40940</v>
      </c>
      <c r="B137" s="20">
        <f>+'dados primários'!B139</f>
        <v>356330</v>
      </c>
      <c r="C137" s="20">
        <f>+'dados primários'!Y139</f>
        <v>3121925.2144190259</v>
      </c>
      <c r="D137" s="35">
        <f>+'dados primários'!AB139</f>
        <v>1.7085999999999999</v>
      </c>
      <c r="E137" s="20">
        <f t="shared" si="26"/>
        <v>1827183.1993556281</v>
      </c>
      <c r="F137" s="20">
        <f t="shared" si="27"/>
        <v>91359.159967781408</v>
      </c>
      <c r="G137" s="20">
        <f t="shared" si="28"/>
        <v>182718.31993556282</v>
      </c>
      <c r="H137" s="22">
        <f t="shared" si="29"/>
        <v>3.9003204509067602</v>
      </c>
      <c r="I137" s="22">
        <f t="shared" si="30"/>
        <v>1.9501602254533801</v>
      </c>
      <c r="L137" s="33"/>
      <c r="M137" s="33"/>
      <c r="O137" s="33"/>
      <c r="P137" s="33"/>
      <c r="Q137" s="33"/>
      <c r="R137" s="33"/>
      <c r="S137" s="33"/>
      <c r="T137" s="33"/>
      <c r="U137" s="33"/>
    </row>
    <row r="138" spans="1:21" x14ac:dyDescent="0.25">
      <c r="A138" s="25">
        <v>40969</v>
      </c>
      <c r="B138" s="20">
        <f>+'dados primários'!B140</f>
        <v>365216</v>
      </c>
      <c r="C138" s="20">
        <f>+'dados primários'!Y140</f>
        <v>3187246.8359496458</v>
      </c>
      <c r="D138" s="35">
        <f>+'dados primários'!AB140</f>
        <v>1.8214999999999999</v>
      </c>
      <c r="E138" s="20">
        <f t="shared" si="26"/>
        <v>1749792.3886629953</v>
      </c>
      <c r="F138" s="20">
        <f t="shared" si="27"/>
        <v>87489.619433149768</v>
      </c>
      <c r="G138" s="20">
        <f t="shared" si="28"/>
        <v>174979.23886629954</v>
      </c>
      <c r="H138" s="22">
        <f t="shared" si="29"/>
        <v>4.1743923721037453</v>
      </c>
      <c r="I138" s="22">
        <f t="shared" si="30"/>
        <v>2.0871961860518726</v>
      </c>
      <c r="L138" s="33"/>
      <c r="M138" s="33"/>
      <c r="O138" s="33"/>
      <c r="P138" s="33"/>
      <c r="Q138" s="33"/>
      <c r="R138" s="33"/>
      <c r="S138" s="33"/>
      <c r="T138" s="33"/>
      <c r="U138" s="33"/>
    </row>
    <row r="139" spans="1:21" x14ac:dyDescent="0.25">
      <c r="A139" s="25">
        <v>41000</v>
      </c>
      <c r="B139" s="20">
        <f>+'dados primários'!B141</f>
        <v>374272</v>
      </c>
      <c r="C139" s="20">
        <f>+'dados primários'!Y141</f>
        <v>3220246.6477451934</v>
      </c>
      <c r="D139" s="35">
        <f>+'dados primários'!AB141</f>
        <v>1.8912</v>
      </c>
      <c r="E139" s="20">
        <f t="shared" si="26"/>
        <v>1702753.0920818492</v>
      </c>
      <c r="F139" s="20">
        <f t="shared" si="27"/>
        <v>85137.654604092473</v>
      </c>
      <c r="G139" s="20">
        <f t="shared" si="28"/>
        <v>170275.30920818495</v>
      </c>
      <c r="H139" s="22">
        <f t="shared" si="29"/>
        <v>4.3960806970833461</v>
      </c>
      <c r="I139" s="22">
        <f t="shared" si="30"/>
        <v>2.1980403485416731</v>
      </c>
      <c r="L139" s="33"/>
      <c r="M139" s="33"/>
      <c r="O139" s="33"/>
      <c r="P139" s="33"/>
      <c r="Q139" s="33"/>
      <c r="R139" s="33"/>
      <c r="S139" s="33"/>
      <c r="T139" s="33"/>
      <c r="U139" s="33"/>
    </row>
    <row r="140" spans="1:21" x14ac:dyDescent="0.25">
      <c r="A140" s="25">
        <v>41030</v>
      </c>
      <c r="B140" s="20">
        <f>+'dados primários'!B142</f>
        <v>372409</v>
      </c>
      <c r="C140" s="20">
        <f>+'dados primários'!Y142</f>
        <v>3254939.9160726587</v>
      </c>
      <c r="D140" s="35">
        <f>+'dados primários'!AB142</f>
        <v>2.0217000000000001</v>
      </c>
      <c r="E140" s="20">
        <f t="shared" si="26"/>
        <v>1610001.4423864365</v>
      </c>
      <c r="F140" s="20">
        <f t="shared" si="27"/>
        <v>80500.072119321834</v>
      </c>
      <c r="G140" s="20">
        <f t="shared" si="28"/>
        <v>161000.14423864367</v>
      </c>
      <c r="H140" s="22">
        <f t="shared" si="29"/>
        <v>4.6261946131923208</v>
      </c>
      <c r="I140" s="22">
        <f t="shared" si="30"/>
        <v>2.3130973065961604</v>
      </c>
      <c r="L140" s="33"/>
      <c r="M140" s="33"/>
      <c r="O140" s="33"/>
      <c r="P140" s="33"/>
      <c r="Q140" s="33"/>
      <c r="R140" s="33"/>
      <c r="S140" s="33"/>
      <c r="T140" s="33"/>
      <c r="U140" s="33"/>
    </row>
    <row r="141" spans="1:21" x14ac:dyDescent="0.25">
      <c r="A141" s="25">
        <v>41061</v>
      </c>
      <c r="B141" s="20">
        <f>+'dados primários'!B143</f>
        <v>373910</v>
      </c>
      <c r="C141" s="20">
        <f>+'dados primários'!Y143</f>
        <v>3292409.8991801105</v>
      </c>
      <c r="D141" s="35">
        <f>+'dados primários'!AB143</f>
        <v>2.0207000000000002</v>
      </c>
      <c r="E141" s="20">
        <f t="shared" si="26"/>
        <v>1629341.2674717228</v>
      </c>
      <c r="F141" s="20">
        <f t="shared" si="27"/>
        <v>81467.063373586148</v>
      </c>
      <c r="G141" s="20">
        <f t="shared" si="28"/>
        <v>162934.1267471723</v>
      </c>
      <c r="H141" s="22">
        <f t="shared" si="29"/>
        <v>4.5897076010380884</v>
      </c>
      <c r="I141" s="22">
        <f t="shared" si="30"/>
        <v>2.2948538005190442</v>
      </c>
      <c r="L141" s="33"/>
      <c r="M141" s="33"/>
      <c r="O141" s="33"/>
      <c r="P141" s="33"/>
      <c r="Q141" s="33"/>
      <c r="R141" s="33"/>
      <c r="S141" s="33"/>
      <c r="T141" s="33"/>
      <c r="U141" s="33"/>
    </row>
    <row r="142" spans="1:21" x14ac:dyDescent="0.25">
      <c r="A142" s="25">
        <v>41091</v>
      </c>
      <c r="B142" s="20">
        <f>+'dados primários'!B144</f>
        <v>376154</v>
      </c>
      <c r="C142" s="20">
        <f>+'dados primários'!Y144</f>
        <v>3344253.1462861644</v>
      </c>
      <c r="D142" s="35">
        <f>+'dados primários'!AB144</f>
        <v>2.0493999999999999</v>
      </c>
      <c r="E142" s="20">
        <f t="shared" si="26"/>
        <v>1631820.604218876</v>
      </c>
      <c r="F142" s="20">
        <f t="shared" si="27"/>
        <v>81591.030210943805</v>
      </c>
      <c r="G142" s="20">
        <f t="shared" si="28"/>
        <v>163182.06042188761</v>
      </c>
      <c r="H142" s="22">
        <f t="shared" si="29"/>
        <v>4.6102371673393394</v>
      </c>
      <c r="I142" s="22">
        <f t="shared" si="30"/>
        <v>2.3051185836696697</v>
      </c>
      <c r="L142" s="33"/>
      <c r="M142" s="33"/>
      <c r="O142" s="33"/>
      <c r="P142" s="33"/>
      <c r="Q142" s="33"/>
      <c r="R142" s="33"/>
      <c r="S142" s="33"/>
      <c r="T142" s="33"/>
      <c r="U142" s="33"/>
    </row>
    <row r="143" spans="1:21" x14ac:dyDescent="0.25">
      <c r="A143" s="25">
        <v>41122</v>
      </c>
      <c r="B143" s="20">
        <f>+'dados primários'!B145</f>
        <v>377221</v>
      </c>
      <c r="C143" s="20">
        <f>+'dados primários'!Y145</f>
        <v>3394805.7525324402</v>
      </c>
      <c r="D143" s="35">
        <f>+'dados primários'!AB145</f>
        <v>2.0366</v>
      </c>
      <c r="E143" s="20">
        <f t="shared" si="26"/>
        <v>1666898.6313131887</v>
      </c>
      <c r="F143" s="20">
        <f t="shared" si="27"/>
        <v>83344.931565659441</v>
      </c>
      <c r="G143" s="20">
        <f t="shared" si="28"/>
        <v>166689.86313131888</v>
      </c>
      <c r="H143" s="22">
        <f t="shared" si="29"/>
        <v>4.5260220737337091</v>
      </c>
      <c r="I143" s="22">
        <f t="shared" si="30"/>
        <v>2.2630110368668546</v>
      </c>
      <c r="L143" s="33"/>
      <c r="M143" s="33"/>
      <c r="O143" s="33"/>
      <c r="P143" s="33"/>
      <c r="Q143" s="33"/>
      <c r="R143" s="33"/>
      <c r="S143" s="33"/>
      <c r="T143" s="33"/>
      <c r="U143" s="33"/>
    </row>
    <row r="144" spans="1:21" x14ac:dyDescent="0.25">
      <c r="A144" s="25">
        <v>41153</v>
      </c>
      <c r="B144" s="20">
        <f>+'dados primários'!B146</f>
        <v>378726</v>
      </c>
      <c r="C144" s="20">
        <f>+'dados primários'!Y146</f>
        <v>3421890.8165272307</v>
      </c>
      <c r="D144" s="35">
        <f>+'dados primários'!AB146</f>
        <v>2.0299999999999998</v>
      </c>
      <c r="E144" s="20">
        <f t="shared" si="26"/>
        <v>1685660.5007523305</v>
      </c>
      <c r="F144" s="20">
        <f t="shared" si="27"/>
        <v>84283.025037616535</v>
      </c>
      <c r="G144" s="20">
        <f t="shared" si="28"/>
        <v>168566.05007523307</v>
      </c>
      <c r="H144" s="22">
        <f t="shared" si="29"/>
        <v>4.4935026932287965</v>
      </c>
      <c r="I144" s="22">
        <f t="shared" si="30"/>
        <v>2.2467513466143982</v>
      </c>
      <c r="L144" s="33"/>
      <c r="M144" s="33"/>
      <c r="O144" s="33"/>
      <c r="P144" s="33"/>
      <c r="Q144" s="33"/>
      <c r="R144" s="33"/>
      <c r="S144" s="33"/>
      <c r="T144" s="33"/>
      <c r="U144" s="33"/>
    </row>
    <row r="145" spans="1:21" x14ac:dyDescent="0.25">
      <c r="A145" s="25">
        <v>41183</v>
      </c>
      <c r="B145" s="20">
        <f>+'dados primários'!B147</f>
        <v>377753</v>
      </c>
      <c r="C145" s="20">
        <f>+'dados primários'!Y147</f>
        <v>3466551.7704746528</v>
      </c>
      <c r="D145" s="35">
        <f>+'dados primários'!AB147</f>
        <v>2.0308000000000002</v>
      </c>
      <c r="E145" s="20">
        <f t="shared" si="26"/>
        <v>1706988.2659418222</v>
      </c>
      <c r="F145" s="20">
        <f t="shared" si="27"/>
        <v>85349.413297091116</v>
      </c>
      <c r="G145" s="20">
        <f t="shared" si="28"/>
        <v>170698.82659418223</v>
      </c>
      <c r="H145" s="22">
        <f t="shared" si="29"/>
        <v>4.4259589539893724</v>
      </c>
      <c r="I145" s="22">
        <f t="shared" si="30"/>
        <v>2.2129794769946862</v>
      </c>
      <c r="L145" s="33"/>
      <c r="M145" s="33"/>
      <c r="O145" s="33"/>
      <c r="P145" s="33"/>
      <c r="Q145" s="33"/>
      <c r="R145" s="33"/>
      <c r="S145" s="33"/>
      <c r="T145" s="33"/>
      <c r="U145" s="33"/>
    </row>
    <row r="146" spans="1:21" x14ac:dyDescent="0.25">
      <c r="A146" s="25">
        <v>41214</v>
      </c>
      <c r="B146" s="20">
        <f>+'dados primários'!B148</f>
        <v>378560</v>
      </c>
      <c r="C146" s="20">
        <f>+'dados primários'!Y148</f>
        <v>3504429.7217799039</v>
      </c>
      <c r="D146" s="35">
        <f>+'dados primários'!AB148</f>
        <v>2.1067999999999998</v>
      </c>
      <c r="E146" s="20">
        <f t="shared" si="26"/>
        <v>1663389.8432598747</v>
      </c>
      <c r="F146" s="20">
        <f t="shared" si="27"/>
        <v>83169.492162993745</v>
      </c>
      <c r="G146" s="20">
        <f t="shared" si="28"/>
        <v>166338.98432598749</v>
      </c>
      <c r="H146" s="22">
        <f t="shared" si="29"/>
        <v>4.5516690093298449</v>
      </c>
      <c r="I146" s="22">
        <f t="shared" si="30"/>
        <v>2.2758345046649224</v>
      </c>
      <c r="L146" s="33"/>
      <c r="M146" s="33"/>
      <c r="O146" s="33"/>
      <c r="P146" s="33"/>
      <c r="Q146" s="33"/>
      <c r="R146" s="33"/>
      <c r="S146" s="33"/>
      <c r="T146" s="33"/>
      <c r="U146" s="33"/>
    </row>
    <row r="147" spans="1:21" x14ac:dyDescent="0.25">
      <c r="A147" s="25">
        <v>41244</v>
      </c>
      <c r="B147" s="20">
        <f>+'dados primários'!B149</f>
        <v>373147</v>
      </c>
      <c r="C147" s="20">
        <f>+'dados primários'!Y149</f>
        <v>3518466.9277852769</v>
      </c>
      <c r="D147" s="35">
        <f>+'dados primários'!AB149</f>
        <v>2.0428999999999999</v>
      </c>
      <c r="E147" s="20">
        <f t="shared" si="26"/>
        <v>1722290.3361815445</v>
      </c>
      <c r="F147" s="20">
        <f t="shared" si="27"/>
        <v>86114.516809077235</v>
      </c>
      <c r="G147" s="20">
        <f t="shared" si="28"/>
        <v>172229.03361815447</v>
      </c>
      <c r="H147" s="22">
        <f t="shared" si="29"/>
        <v>4.3331486237947168</v>
      </c>
      <c r="I147" s="22">
        <f t="shared" si="30"/>
        <v>2.1665743118973584</v>
      </c>
      <c r="L147" s="33"/>
      <c r="M147" s="33"/>
      <c r="O147" s="33"/>
      <c r="P147" s="33"/>
      <c r="Q147" s="33"/>
      <c r="R147" s="33"/>
      <c r="S147" s="33"/>
      <c r="T147" s="33"/>
      <c r="U147" s="33"/>
    </row>
    <row r="148" spans="1:21" x14ac:dyDescent="0.25">
      <c r="A148" s="25">
        <v>41275</v>
      </c>
      <c r="B148" s="20">
        <f>+'dados primários'!B150</f>
        <v>373417</v>
      </c>
      <c r="C148" s="20">
        <f>+'dados primários'!Y150</f>
        <v>3550035.2182027255</v>
      </c>
      <c r="D148" s="35">
        <f>+'dados primários'!AB150</f>
        <v>1.9877</v>
      </c>
      <c r="E148" s="20">
        <f t="shared" si="26"/>
        <v>1786001.5184397674</v>
      </c>
      <c r="F148" s="20">
        <f t="shared" si="27"/>
        <v>89300.075921988377</v>
      </c>
      <c r="G148" s="20">
        <f t="shared" si="28"/>
        <v>178600.15184397675</v>
      </c>
      <c r="H148" s="22">
        <f t="shared" si="29"/>
        <v>4.1815977886313691</v>
      </c>
      <c r="I148" s="22">
        <f t="shared" si="30"/>
        <v>2.0907988943156846</v>
      </c>
      <c r="L148" s="33"/>
      <c r="M148" s="33"/>
      <c r="O148" s="33"/>
      <c r="P148" s="33"/>
      <c r="Q148" s="33"/>
      <c r="R148" s="33"/>
      <c r="S148" s="33"/>
      <c r="T148" s="33"/>
      <c r="U148" s="33"/>
    </row>
    <row r="149" spans="1:21" x14ac:dyDescent="0.25">
      <c r="A149" s="25">
        <v>41306</v>
      </c>
      <c r="B149" s="20">
        <f>+'dados primários'!B151</f>
        <v>373742</v>
      </c>
      <c r="C149" s="20">
        <f>+'dados primários'!Y151</f>
        <v>3564551.7200129791</v>
      </c>
      <c r="D149" s="35">
        <f>+'dados primários'!AB151</f>
        <v>1.9749000000000001</v>
      </c>
      <c r="E149" s="20">
        <f t="shared" si="26"/>
        <v>1804927.7026750615</v>
      </c>
      <c r="F149" s="20">
        <f t="shared" si="27"/>
        <v>90246.38513375308</v>
      </c>
      <c r="G149" s="20">
        <f t="shared" si="28"/>
        <v>180492.77026750616</v>
      </c>
      <c r="H149" s="22">
        <f t="shared" si="29"/>
        <v>4.1413514729269378</v>
      </c>
      <c r="I149" s="22">
        <f t="shared" si="30"/>
        <v>2.0706757364634689</v>
      </c>
      <c r="L149" s="33"/>
      <c r="M149" s="33"/>
      <c r="O149" s="33"/>
      <c r="P149" s="33"/>
      <c r="Q149" s="33"/>
      <c r="R149" s="33"/>
      <c r="S149" s="33"/>
      <c r="T149" s="33"/>
      <c r="U149" s="33"/>
    </row>
    <row r="150" spans="1:21" x14ac:dyDescent="0.25">
      <c r="A150" s="25">
        <v>41334</v>
      </c>
      <c r="B150" s="20">
        <f>+'dados primários'!B152</f>
        <v>376934</v>
      </c>
      <c r="C150" s="20">
        <f>+'dados primários'!Y152</f>
        <v>3611159.7717601177</v>
      </c>
      <c r="D150" s="35">
        <f>+'dados primários'!AB152</f>
        <v>2.0131999999999999</v>
      </c>
      <c r="E150" s="20">
        <f t="shared" si="26"/>
        <v>1793741.1939996611</v>
      </c>
      <c r="F150" s="20">
        <f t="shared" si="27"/>
        <v>89687.05969998306</v>
      </c>
      <c r="G150" s="20">
        <f t="shared" si="28"/>
        <v>179374.11939996612</v>
      </c>
      <c r="H150" s="22">
        <f t="shared" si="29"/>
        <v>4.2027690645774536</v>
      </c>
      <c r="I150" s="22">
        <f t="shared" si="30"/>
        <v>2.1013845322887268</v>
      </c>
      <c r="L150" s="33"/>
      <c r="M150" s="33"/>
      <c r="O150" s="33"/>
      <c r="P150" s="33"/>
      <c r="Q150" s="33"/>
      <c r="R150" s="33"/>
      <c r="S150" s="33"/>
      <c r="T150" s="33"/>
      <c r="U150" s="33"/>
    </row>
    <row r="151" spans="1:21" x14ac:dyDescent="0.25">
      <c r="A151" s="25">
        <v>41365</v>
      </c>
      <c r="B151" s="20">
        <f>+'dados primários'!B153</f>
        <v>378665</v>
      </c>
      <c r="C151" s="20">
        <f>+'dados primários'!Y153</f>
        <v>3632643.4129512263</v>
      </c>
      <c r="D151" s="35">
        <f>+'dados primários'!AB153</f>
        <v>2.0011000000000001</v>
      </c>
      <c r="E151" s="20">
        <f t="shared" si="26"/>
        <v>1815323.2786723434</v>
      </c>
      <c r="F151" s="20">
        <f t="shared" si="27"/>
        <v>90766.163933617179</v>
      </c>
      <c r="G151" s="20">
        <f t="shared" si="28"/>
        <v>181532.32786723436</v>
      </c>
      <c r="H151" s="22">
        <f t="shared" si="29"/>
        <v>4.1718740066721427</v>
      </c>
      <c r="I151" s="22">
        <f t="shared" si="30"/>
        <v>2.0859370033360713</v>
      </c>
      <c r="L151" s="33"/>
      <c r="M151" s="33"/>
      <c r="O151" s="33"/>
      <c r="P151" s="33"/>
      <c r="Q151" s="33"/>
      <c r="R151" s="33"/>
      <c r="S151" s="33"/>
      <c r="T151" s="33"/>
      <c r="U151" s="33"/>
    </row>
    <row r="152" spans="1:21" x14ac:dyDescent="0.25">
      <c r="A152" s="25">
        <v>41395</v>
      </c>
      <c r="B152" s="20">
        <f>+'dados primários'!B154</f>
        <v>374417</v>
      </c>
      <c r="C152" s="20">
        <f>+'dados primários'!Y154</f>
        <v>3679220.7781358031</v>
      </c>
      <c r="D152" s="35">
        <f>+'dados primários'!AB154</f>
        <v>2.1314000000000002</v>
      </c>
      <c r="E152" s="20">
        <f t="shared" si="26"/>
        <v>1726199.1076925038</v>
      </c>
      <c r="F152" s="20">
        <f t="shared" si="27"/>
        <v>86309.955384625195</v>
      </c>
      <c r="G152" s="20">
        <f t="shared" si="28"/>
        <v>172619.91076925039</v>
      </c>
      <c r="H152" s="22">
        <f t="shared" si="29"/>
        <v>4.3380511359492218</v>
      </c>
      <c r="I152" s="22">
        <f t="shared" si="30"/>
        <v>2.1690255679746109</v>
      </c>
      <c r="L152" s="33"/>
      <c r="M152" s="33"/>
      <c r="O152" s="33"/>
      <c r="P152" s="33"/>
      <c r="Q152" s="33"/>
      <c r="R152" s="33"/>
      <c r="S152" s="33"/>
      <c r="T152" s="33"/>
      <c r="U152" s="33"/>
    </row>
    <row r="153" spans="1:21" x14ac:dyDescent="0.25">
      <c r="A153" s="25">
        <v>41426</v>
      </c>
      <c r="B153" s="20">
        <f>+'dados primários'!B155</f>
        <v>369402</v>
      </c>
      <c r="C153" s="20">
        <f>+'dados primários'!Y155</f>
        <v>3692795.690399548</v>
      </c>
      <c r="D153" s="35">
        <f>+'dados primários'!AB155</f>
        <v>2.2149999999999999</v>
      </c>
      <c r="E153" s="20">
        <f t="shared" si="26"/>
        <v>1667176.3839275613</v>
      </c>
      <c r="F153" s="20">
        <f t="shared" si="27"/>
        <v>83358.81919637807</v>
      </c>
      <c r="G153" s="20">
        <f t="shared" si="28"/>
        <v>166717.63839275614</v>
      </c>
      <c r="H153" s="22">
        <f t="shared" si="29"/>
        <v>4.4314687223406644</v>
      </c>
      <c r="I153" s="22">
        <f t="shared" si="30"/>
        <v>2.2157343611703322</v>
      </c>
      <c r="L153" s="33"/>
      <c r="M153" s="33"/>
      <c r="O153" s="33"/>
      <c r="P153" s="33"/>
      <c r="Q153" s="33"/>
      <c r="R153" s="33"/>
      <c r="S153" s="33"/>
      <c r="T153" s="33"/>
      <c r="U153" s="33"/>
    </row>
    <row r="154" spans="1:21" x14ac:dyDescent="0.25">
      <c r="A154" s="25">
        <v>41456</v>
      </c>
      <c r="B154" s="20">
        <f>+'dados primários'!B156</f>
        <v>371966</v>
      </c>
      <c r="C154" s="20">
        <f>+'dados primários'!Y156</f>
        <v>3711878.2214622442</v>
      </c>
      <c r="D154" s="35">
        <f>+'dados primários'!AB156</f>
        <v>2.2896999999999998</v>
      </c>
      <c r="E154" s="20">
        <f t="shared" si="26"/>
        <v>1621119.8940744395</v>
      </c>
      <c r="F154" s="20">
        <f t="shared" si="27"/>
        <v>81055.994703721983</v>
      </c>
      <c r="G154" s="20">
        <f t="shared" si="28"/>
        <v>162111.98940744397</v>
      </c>
      <c r="H154" s="22">
        <f t="shared" si="29"/>
        <v>4.5890004972441574</v>
      </c>
      <c r="I154" s="22">
        <f t="shared" si="30"/>
        <v>2.2945002486220787</v>
      </c>
    </row>
    <row r="155" spans="1:21" x14ac:dyDescent="0.25">
      <c r="A155" s="25">
        <v>41487</v>
      </c>
      <c r="B155" s="20">
        <f>+'dados primários'!B157</f>
        <v>367002</v>
      </c>
      <c r="C155" s="20">
        <f>+'dados primários'!Y157</f>
        <v>3733964.4104539892</v>
      </c>
      <c r="D155" s="35">
        <f>+'dados primários'!AB157</f>
        <v>2.3719000000000001</v>
      </c>
      <c r="E155" s="20">
        <f t="shared" si="26"/>
        <v>1574250.3522298532</v>
      </c>
      <c r="F155" s="20">
        <f t="shared" si="27"/>
        <v>78712.517611492658</v>
      </c>
      <c r="G155" s="20">
        <f t="shared" si="28"/>
        <v>157425.03522298532</v>
      </c>
      <c r="H155" s="22">
        <f t="shared" si="29"/>
        <v>4.6625620820749196</v>
      </c>
      <c r="I155" s="22">
        <f t="shared" si="30"/>
        <v>2.3312810410374598</v>
      </c>
    </row>
    <row r="156" spans="1:21" x14ac:dyDescent="0.25">
      <c r="A156" s="25">
        <v>41518</v>
      </c>
      <c r="B156" s="20">
        <f>+'dados primários'!B158</f>
        <v>368654</v>
      </c>
      <c r="C156" s="20">
        <f>+'dados primários'!Y158</f>
        <v>3755965.6034888332</v>
      </c>
      <c r="D156" s="35">
        <f>+'dados primários'!AB158</f>
        <v>2.2294</v>
      </c>
      <c r="E156" s="20">
        <f t="shared" si="26"/>
        <v>1684742.8023184862</v>
      </c>
      <c r="F156" s="20">
        <f t="shared" si="27"/>
        <v>84237.140115924311</v>
      </c>
      <c r="G156" s="20">
        <f t="shared" si="28"/>
        <v>168474.28023184862</v>
      </c>
      <c r="H156" s="22">
        <f t="shared" si="29"/>
        <v>4.3763831427879767</v>
      </c>
      <c r="I156" s="22">
        <f t="shared" si="30"/>
        <v>2.1881915713939883</v>
      </c>
    </row>
    <row r="157" spans="1:21" x14ac:dyDescent="0.25">
      <c r="A157" s="25">
        <v>41548</v>
      </c>
      <c r="B157" s="20">
        <f>+'dados primários'!B159</f>
        <v>364505</v>
      </c>
      <c r="C157" s="20">
        <f>+'dados primários'!Y159</f>
        <v>3767089.0001211171</v>
      </c>
      <c r="D157" s="35">
        <f>+'dados primários'!AB159</f>
        <v>2.202</v>
      </c>
      <c r="E157" s="20">
        <f t="shared" si="26"/>
        <v>1710757.9473756209</v>
      </c>
      <c r="F157" s="20">
        <f t="shared" si="27"/>
        <v>85537.89736878105</v>
      </c>
      <c r="G157" s="20">
        <f t="shared" si="28"/>
        <v>171075.7947375621</v>
      </c>
      <c r="H157" s="22">
        <f t="shared" si="29"/>
        <v>4.2613275660553489</v>
      </c>
      <c r="I157" s="22">
        <f t="shared" si="30"/>
        <v>2.1306637830276745</v>
      </c>
    </row>
    <row r="158" spans="1:21" x14ac:dyDescent="0.25">
      <c r="A158" s="25">
        <v>41579</v>
      </c>
      <c r="B158" s="20">
        <f>+'dados primários'!B160</f>
        <v>362410</v>
      </c>
      <c r="C158" s="20">
        <f>+'dados primários'!Y160</f>
        <v>3787099.3297617608</v>
      </c>
      <c r="D158" s="35">
        <f>+'dados primários'!AB160</f>
        <v>2.3243</v>
      </c>
      <c r="E158" s="20">
        <f t="shared" si="26"/>
        <v>1629350.4839141939</v>
      </c>
      <c r="F158" s="20">
        <f t="shared" si="27"/>
        <v>81467.524195709702</v>
      </c>
      <c r="G158" s="20">
        <f t="shared" si="28"/>
        <v>162935.0483914194</v>
      </c>
      <c r="H158" s="22">
        <f t="shared" si="29"/>
        <v>4.44852109571148</v>
      </c>
      <c r="I158" s="22">
        <f t="shared" si="30"/>
        <v>2.22426054785574</v>
      </c>
    </row>
    <row r="159" spans="1:21" x14ac:dyDescent="0.25">
      <c r="A159" s="25">
        <v>41609</v>
      </c>
      <c r="B159" s="20">
        <f>+'dados primários'!B161</f>
        <v>358808</v>
      </c>
      <c r="C159" s="20">
        <f>+'dados primários'!Y161</f>
        <v>3824225.2537724026</v>
      </c>
      <c r="D159" s="35">
        <f>+'dados primários'!AB161</f>
        <v>2.3420000000000001</v>
      </c>
      <c r="E159" s="20">
        <f t="shared" si="26"/>
        <v>1632888.6651462009</v>
      </c>
      <c r="F159" s="20">
        <f t="shared" si="27"/>
        <v>81644.433257310055</v>
      </c>
      <c r="G159" s="20">
        <f t="shared" si="28"/>
        <v>163288.86651462011</v>
      </c>
      <c r="H159" s="22">
        <f t="shared" si="29"/>
        <v>4.3947638030529657</v>
      </c>
      <c r="I159" s="22">
        <f t="shared" si="30"/>
        <v>2.1973819015264828</v>
      </c>
    </row>
    <row r="160" spans="1:21" x14ac:dyDescent="0.25">
      <c r="A160" s="25">
        <v>41640</v>
      </c>
      <c r="B160" s="20">
        <f>+'dados primários'!B162</f>
        <v>360936</v>
      </c>
      <c r="C160" s="20">
        <f>+'dados primários'!Y162</f>
        <v>3827931.2945301994</v>
      </c>
      <c r="D160" s="35">
        <f>+'dados primários'!AB162</f>
        <v>2.4257</v>
      </c>
      <c r="E160" s="20">
        <f t="shared" si="26"/>
        <v>1578072.8426970358</v>
      </c>
      <c r="F160" s="20">
        <f t="shared" si="27"/>
        <v>78903.642134851791</v>
      </c>
      <c r="G160" s="20">
        <f t="shared" si="28"/>
        <v>157807.28426970358</v>
      </c>
      <c r="H160" s="22">
        <f t="shared" si="29"/>
        <v>4.5743896002054676</v>
      </c>
      <c r="I160" s="22">
        <f t="shared" si="30"/>
        <v>2.2871948001027338</v>
      </c>
    </row>
    <row r="161" spans="1:9" x14ac:dyDescent="0.25">
      <c r="A161" s="25">
        <v>41671</v>
      </c>
      <c r="B161" s="20">
        <f>+'dados primários'!B163</f>
        <v>362691</v>
      </c>
      <c r="C161" s="20">
        <f>+'dados primários'!Y163</f>
        <v>3853172.354464381</v>
      </c>
      <c r="D161" s="35">
        <f>+'dados primários'!AB163</f>
        <v>2.3327</v>
      </c>
      <c r="E161" s="20">
        <f t="shared" si="26"/>
        <v>1651807.9283510013</v>
      </c>
      <c r="F161" s="20">
        <f t="shared" si="27"/>
        <v>82590.396417550073</v>
      </c>
      <c r="G161" s="20">
        <f t="shared" si="28"/>
        <v>165180.79283510015</v>
      </c>
      <c r="H161" s="22">
        <f t="shared" si="29"/>
        <v>4.3914427794528645</v>
      </c>
      <c r="I161" s="22">
        <f t="shared" si="30"/>
        <v>2.1957213897264323</v>
      </c>
    </row>
    <row r="162" spans="1:9" x14ac:dyDescent="0.25">
      <c r="A162" s="25">
        <v>41699</v>
      </c>
      <c r="B162" s="20">
        <f>+'dados primários'!B164</f>
        <v>363914</v>
      </c>
      <c r="C162" s="20">
        <f>+'dados primários'!Y164</f>
        <v>3877084.5658697612</v>
      </c>
      <c r="D162" s="35">
        <f>+'dados primários'!AB164</f>
        <v>2.2624</v>
      </c>
      <c r="E162" s="20">
        <f t="shared" si="26"/>
        <v>1713704.2812366341</v>
      </c>
      <c r="F162" s="20">
        <f t="shared" si="27"/>
        <v>85685.214061831706</v>
      </c>
      <c r="G162" s="20">
        <f t="shared" si="28"/>
        <v>171370.42812366341</v>
      </c>
      <c r="H162" s="22">
        <f t="shared" si="29"/>
        <v>4.2471038204723897</v>
      </c>
      <c r="I162" s="22">
        <f t="shared" si="30"/>
        <v>2.1235519102361948</v>
      </c>
    </row>
    <row r="163" spans="1:9" x14ac:dyDescent="0.25">
      <c r="A163" s="25">
        <v>41730</v>
      </c>
      <c r="B163" s="20">
        <f>+'dados primários'!B165</f>
        <v>366717</v>
      </c>
      <c r="C163" s="20">
        <f>+'dados primários'!Y165</f>
        <v>3914735.4344715928</v>
      </c>
      <c r="D163" s="35">
        <f>+'dados primários'!AB165</f>
        <v>2.2353999999999998</v>
      </c>
      <c r="E163" s="20">
        <f t="shared" si="26"/>
        <v>1751246.056397778</v>
      </c>
      <c r="F163" s="20">
        <f t="shared" si="27"/>
        <v>87562.302819888908</v>
      </c>
      <c r="G163" s="20">
        <f t="shared" si="28"/>
        <v>175124.60563977782</v>
      </c>
      <c r="H163" s="22">
        <f t="shared" si="29"/>
        <v>4.1880693881968565</v>
      </c>
      <c r="I163" s="22">
        <f t="shared" si="30"/>
        <v>2.0940346940984282</v>
      </c>
    </row>
    <row r="164" spans="1:9" x14ac:dyDescent="0.25">
      <c r="A164" s="25">
        <v>41760</v>
      </c>
      <c r="B164" s="20">
        <f>+'dados primários'!B166</f>
        <v>368752</v>
      </c>
      <c r="C164" s="20">
        <f>+'dados primários'!Y166</f>
        <v>3968517.5409842134</v>
      </c>
      <c r="D164" s="35">
        <f>+'dados primários'!AB166</f>
        <v>2.2383999999999999</v>
      </c>
      <c r="E164" s="20">
        <f t="shared" si="26"/>
        <v>1772925.9922195377</v>
      </c>
      <c r="F164" s="20">
        <f t="shared" si="27"/>
        <v>88646.299610976886</v>
      </c>
      <c r="G164" s="20">
        <f t="shared" si="28"/>
        <v>177292.59922195377</v>
      </c>
      <c r="H164" s="22">
        <f t="shared" si="29"/>
        <v>4.1598126669501525</v>
      </c>
      <c r="I164" s="22">
        <f t="shared" si="30"/>
        <v>2.0799063334750763</v>
      </c>
    </row>
    <row r="165" spans="1:9" x14ac:dyDescent="0.25">
      <c r="A165" s="25">
        <v>41791</v>
      </c>
      <c r="B165" s="20">
        <f>+'dados primários'!B167</f>
        <v>373516</v>
      </c>
      <c r="C165" s="20">
        <f>+'dados primários'!Y167</f>
        <v>4001564.1650191853</v>
      </c>
      <c r="D165" s="35">
        <f>+'dados primários'!AB167</f>
        <v>2.2019000000000002</v>
      </c>
      <c r="E165" s="20">
        <f t="shared" si="26"/>
        <v>1817323.2957987124</v>
      </c>
      <c r="F165" s="20">
        <f t="shared" si="27"/>
        <v>90866.164789935632</v>
      </c>
      <c r="G165" s="20">
        <f t="shared" si="28"/>
        <v>181732.32957987126</v>
      </c>
      <c r="H165" s="22">
        <f t="shared" si="29"/>
        <v>4.1106169811776931</v>
      </c>
      <c r="I165" s="22">
        <f t="shared" si="30"/>
        <v>2.0553084905888466</v>
      </c>
    </row>
    <row r="166" spans="1:9" x14ac:dyDescent="0.25">
      <c r="A166" s="25">
        <v>41821</v>
      </c>
      <c r="B166" s="20">
        <f>+'dados primários'!B168</f>
        <v>376792</v>
      </c>
      <c r="C166" s="20">
        <f>+'dados primários'!Y168</f>
        <v>4058040.4610895268</v>
      </c>
      <c r="D166" s="35">
        <f>+'dados primários'!AB168</f>
        <v>2.2667999999999999</v>
      </c>
      <c r="E166" s="20">
        <f t="shared" si="26"/>
        <v>1790206.6618535058</v>
      </c>
      <c r="F166" s="20">
        <f t="shared" si="27"/>
        <v>89510.333092675297</v>
      </c>
      <c r="G166" s="20">
        <f t="shared" si="28"/>
        <v>179020.66618535059</v>
      </c>
      <c r="H166" s="22">
        <f t="shared" si="29"/>
        <v>4.2094804809840793</v>
      </c>
      <c r="I166" s="22">
        <f t="shared" si="30"/>
        <v>2.1047402404920397</v>
      </c>
    </row>
    <row r="167" spans="1:9" x14ac:dyDescent="0.25">
      <c r="A167" s="25">
        <v>41852</v>
      </c>
      <c r="B167" s="20">
        <f>+'dados primários'!B169</f>
        <v>379157</v>
      </c>
      <c r="C167" s="20">
        <f>+'dados primários'!Y169</f>
        <v>4159958.9998862818</v>
      </c>
      <c r="D167" s="35">
        <f>+'dados primários'!AB169</f>
        <v>2.2389999999999999</v>
      </c>
      <c r="E167" s="20">
        <f t="shared" si="26"/>
        <v>1857953.9972694425</v>
      </c>
      <c r="F167" s="20">
        <f t="shared" si="27"/>
        <v>92897.699863472139</v>
      </c>
      <c r="G167" s="20">
        <f t="shared" si="28"/>
        <v>185795.39972694428</v>
      </c>
      <c r="H167" s="22">
        <f t="shared" si="29"/>
        <v>4.0814465864841774</v>
      </c>
      <c r="I167" s="22">
        <f t="shared" si="30"/>
        <v>2.0407232932420887</v>
      </c>
    </row>
    <row r="168" spans="1:9" x14ac:dyDescent="0.25">
      <c r="A168" s="25">
        <v>41883</v>
      </c>
      <c r="B168" s="20">
        <f>+'dados primários'!B170</f>
        <v>375513</v>
      </c>
      <c r="C168" s="20">
        <f>+'dados primários'!Y170</f>
        <v>4202068.9522446152</v>
      </c>
      <c r="D168" s="35">
        <f>+'dados primários'!AB170</f>
        <v>2.4504000000000001</v>
      </c>
      <c r="E168" s="20">
        <f t="shared" si="26"/>
        <v>1714850.2090453049</v>
      </c>
      <c r="F168" s="20">
        <f t="shared" si="27"/>
        <v>85742.510452265255</v>
      </c>
      <c r="G168" s="20">
        <f t="shared" si="28"/>
        <v>171485.02090453051</v>
      </c>
      <c r="H168" s="22">
        <f t="shared" si="29"/>
        <v>4.3795428664181273</v>
      </c>
      <c r="I168" s="22">
        <f t="shared" si="30"/>
        <v>2.1897714332090636</v>
      </c>
    </row>
    <row r="169" spans="1:9" x14ac:dyDescent="0.25">
      <c r="A169" s="25">
        <v>41913</v>
      </c>
      <c r="B169" s="20">
        <f>+'dados primários'!B171</f>
        <v>375833</v>
      </c>
      <c r="C169" s="20">
        <f>+'dados primários'!Y171</f>
        <v>4233409.2858194895</v>
      </c>
      <c r="D169" s="35">
        <f>+'dados primários'!AB171</f>
        <v>2.4436</v>
      </c>
      <c r="E169" s="20">
        <f t="shared" si="26"/>
        <v>1732447.7352346904</v>
      </c>
      <c r="F169" s="20">
        <f t="shared" si="27"/>
        <v>86622.386761734524</v>
      </c>
      <c r="G169" s="20">
        <f t="shared" si="28"/>
        <v>173244.77352346905</v>
      </c>
      <c r="H169" s="22">
        <f t="shared" si="29"/>
        <v>4.3387513788297554</v>
      </c>
      <c r="I169" s="22">
        <f t="shared" si="30"/>
        <v>2.1693756894148777</v>
      </c>
    </row>
    <row r="170" spans="1:9" x14ac:dyDescent="0.25">
      <c r="A170" s="25">
        <v>41944</v>
      </c>
      <c r="B170" s="20">
        <f>+'dados primários'!B172</f>
        <v>375426</v>
      </c>
      <c r="C170" s="20">
        <f>+'dados primários'!Y172</f>
        <v>4275027.857078949</v>
      </c>
      <c r="D170" s="35">
        <f>+'dados primários'!AB172</f>
        <v>2.5594999999999999</v>
      </c>
      <c r="E170" s="20">
        <f t="shared" si="26"/>
        <v>1670258.9791283256</v>
      </c>
      <c r="F170" s="20">
        <f t="shared" si="27"/>
        <v>83512.94895641628</v>
      </c>
      <c r="G170" s="20">
        <f t="shared" si="28"/>
        <v>167025.89791283256</v>
      </c>
      <c r="H170" s="22">
        <f t="shared" si="29"/>
        <v>4.495422622375929</v>
      </c>
      <c r="I170" s="22">
        <f t="shared" si="30"/>
        <v>2.2477113111879645</v>
      </c>
    </row>
    <row r="171" spans="1:9" x14ac:dyDescent="0.25">
      <c r="A171" s="25">
        <v>41974</v>
      </c>
      <c r="B171" s="20">
        <f>+'dados primários'!B173</f>
        <v>363551</v>
      </c>
      <c r="C171" s="20">
        <f>+'dados primários'!Y173</f>
        <v>4319484.312021506</v>
      </c>
      <c r="D171" s="35">
        <f>+'dados primários'!AB173</f>
        <v>2.6556000000000002</v>
      </c>
      <c r="E171" s="20">
        <f t="shared" si="26"/>
        <v>1626556.8278436156</v>
      </c>
      <c r="F171" s="20">
        <f t="shared" si="27"/>
        <v>81327.841392180781</v>
      </c>
      <c r="G171" s="20">
        <f t="shared" si="28"/>
        <v>162655.68278436156</v>
      </c>
      <c r="H171" s="22">
        <f t="shared" si="29"/>
        <v>4.4701911888559405</v>
      </c>
      <c r="I171" s="22">
        <f t="shared" si="30"/>
        <v>2.2350955944279702</v>
      </c>
    </row>
    <row r="172" spans="1:9" x14ac:dyDescent="0.25">
      <c r="A172" s="25">
        <v>42005</v>
      </c>
      <c r="B172" s="20">
        <f>+'dados primários'!B174</f>
        <v>361767</v>
      </c>
      <c r="C172" s="20">
        <f>+'dados primários'!Y174</f>
        <v>4335516.2067781799</v>
      </c>
      <c r="D172" s="35">
        <f>+'dados primários'!AB174</f>
        <v>2.6617000000000002</v>
      </c>
      <c r="E172" s="20">
        <f t="shared" si="26"/>
        <v>1628852.3149784647</v>
      </c>
      <c r="F172" s="20">
        <f t="shared" si="27"/>
        <v>81442.615748923243</v>
      </c>
      <c r="G172" s="20">
        <f t="shared" si="28"/>
        <v>162885.23149784649</v>
      </c>
      <c r="H172" s="22">
        <f t="shared" si="29"/>
        <v>4.4419865039119024</v>
      </c>
      <c r="I172" s="22">
        <f t="shared" si="30"/>
        <v>2.2209932519559512</v>
      </c>
    </row>
    <row r="173" spans="1:9" x14ac:dyDescent="0.25">
      <c r="A173" s="25">
        <v>42036</v>
      </c>
      <c r="B173" s="20">
        <f>+'dados primários'!B175</f>
        <v>362547</v>
      </c>
      <c r="C173" s="20">
        <f>+'dados primários'!Y175</f>
        <v>4347972.7109755101</v>
      </c>
      <c r="D173" s="35">
        <f>+'dados primários'!AB175</f>
        <v>2.8776999999999999</v>
      </c>
      <c r="E173" s="20">
        <f t="shared" si="26"/>
        <v>1510919.383874452</v>
      </c>
      <c r="F173" s="20">
        <f t="shared" si="27"/>
        <v>75545.969193722602</v>
      </c>
      <c r="G173" s="20">
        <f t="shared" si="28"/>
        <v>151091.9383874452</v>
      </c>
      <c r="H173" s="22">
        <f t="shared" si="29"/>
        <v>4.7990250687011553</v>
      </c>
      <c r="I173" s="22">
        <f t="shared" si="30"/>
        <v>2.3995125343505777</v>
      </c>
    </row>
    <row r="174" spans="1:9" x14ac:dyDescent="0.25">
      <c r="A174" s="25">
        <v>42064</v>
      </c>
      <c r="B174" s="20">
        <f>+'dados primários'!B176</f>
        <v>362744</v>
      </c>
      <c r="C174" s="20">
        <f>+'dados primários'!Y176</f>
        <v>4370433.2636868507</v>
      </c>
      <c r="D174" s="35">
        <f>+'dados primários'!AB176</f>
        <v>3.2073999999999998</v>
      </c>
      <c r="E174" s="20">
        <f t="shared" si="26"/>
        <v>1362609.360755394</v>
      </c>
      <c r="F174" s="20">
        <f t="shared" si="27"/>
        <v>68130.468037769708</v>
      </c>
      <c r="G174" s="20">
        <f t="shared" si="28"/>
        <v>136260.93607553942</v>
      </c>
      <c r="H174" s="22">
        <f t="shared" si="29"/>
        <v>5.3242552186622945</v>
      </c>
      <c r="I174" s="22">
        <f t="shared" si="30"/>
        <v>2.6621276093311472</v>
      </c>
    </row>
    <row r="175" spans="1:9" x14ac:dyDescent="0.25">
      <c r="A175" s="25">
        <v>42095</v>
      </c>
      <c r="B175" s="20">
        <f>+'dados primários'!B177</f>
        <v>364473</v>
      </c>
      <c r="C175" s="20">
        <f>+'dados primários'!Y177</f>
        <v>4406195.3768376978</v>
      </c>
      <c r="D175" s="35">
        <f>+'dados primários'!AB177</f>
        <v>2.9929999999999999</v>
      </c>
      <c r="E175" s="20">
        <f t="shared" si="26"/>
        <v>1472166.8482585025</v>
      </c>
      <c r="F175" s="20">
        <f t="shared" si="27"/>
        <v>73608.342412925136</v>
      </c>
      <c r="G175" s="20">
        <f t="shared" si="28"/>
        <v>147216.68482585027</v>
      </c>
      <c r="H175" s="22">
        <f t="shared" si="29"/>
        <v>4.9515175597270478</v>
      </c>
      <c r="I175" s="22">
        <f t="shared" si="30"/>
        <v>2.4757587798635239</v>
      </c>
    </row>
    <row r="176" spans="1:9" x14ac:dyDescent="0.25">
      <c r="A176" s="25">
        <v>42125</v>
      </c>
      <c r="B176" s="20">
        <f>+'dados primários'!B178</f>
        <v>366647</v>
      </c>
      <c r="C176" s="20">
        <f>+'dados primários'!Y178</f>
        <v>4475353.9744171593</v>
      </c>
      <c r="D176" s="35">
        <f>+'dados primários'!AB178</f>
        <v>3.1781000000000001</v>
      </c>
      <c r="E176" s="20">
        <f t="shared" si="26"/>
        <v>1408185.3857390136</v>
      </c>
      <c r="F176" s="20">
        <f t="shared" si="27"/>
        <v>70409.269286950686</v>
      </c>
      <c r="G176" s="20">
        <f t="shared" si="28"/>
        <v>140818.53857390137</v>
      </c>
      <c r="H176" s="22">
        <f t="shared" si="29"/>
        <v>5.2073683438716296</v>
      </c>
      <c r="I176" s="22">
        <f t="shared" si="30"/>
        <v>2.6036841719358148</v>
      </c>
    </row>
    <row r="177" spans="1:9" x14ac:dyDescent="0.25">
      <c r="A177" s="25">
        <v>42156</v>
      </c>
      <c r="B177" s="20">
        <f>+'dados primários'!B179</f>
        <v>368668</v>
      </c>
      <c r="C177" s="20">
        <f>+'dados primários'!Y179</f>
        <v>4479849.7808864992</v>
      </c>
      <c r="D177" s="35">
        <f>+'dados primários'!AB179</f>
        <v>3.1019000000000001</v>
      </c>
      <c r="E177" s="20">
        <f t="shared" si="26"/>
        <v>1444227.6607519581</v>
      </c>
      <c r="F177" s="20">
        <f t="shared" si="27"/>
        <v>72211.383037597916</v>
      </c>
      <c r="G177" s="20">
        <f t="shared" si="28"/>
        <v>144422.76607519583</v>
      </c>
      <c r="H177" s="22">
        <f t="shared" si="29"/>
        <v>5.1054000697929798</v>
      </c>
      <c r="I177" s="22">
        <f t="shared" si="30"/>
        <v>2.5527000348964899</v>
      </c>
    </row>
    <row r="178" spans="1:9" x14ac:dyDescent="0.25">
      <c r="A178" s="25">
        <v>42186</v>
      </c>
      <c r="B178" s="20">
        <f>+'dados primários'!B180</f>
        <v>368252</v>
      </c>
      <c r="C178" s="20">
        <f>+'dados primários'!Y180</f>
        <v>4507204.990524265</v>
      </c>
      <c r="D178" s="35">
        <f>+'dados primários'!AB180</f>
        <v>3.3934000000000002</v>
      </c>
      <c r="E178" s="20">
        <f t="shared" si="26"/>
        <v>1328226.8493323112</v>
      </c>
      <c r="F178" s="20">
        <f t="shared" si="27"/>
        <v>66411.342466615562</v>
      </c>
      <c r="G178" s="20">
        <f t="shared" si="28"/>
        <v>132822.68493323112</v>
      </c>
      <c r="H178" s="22">
        <f t="shared" si="29"/>
        <v>5.5450166541222572</v>
      </c>
      <c r="I178" s="22">
        <f t="shared" si="30"/>
        <v>2.7725083270611286</v>
      </c>
    </row>
    <row r="179" spans="1:9" x14ac:dyDescent="0.25">
      <c r="A179" s="25">
        <v>42217</v>
      </c>
      <c r="B179" s="20">
        <f>+'dados primários'!B181</f>
        <v>368159</v>
      </c>
      <c r="C179" s="20">
        <f>+'dados primários'!Y181</f>
        <v>4518764.3006480848</v>
      </c>
      <c r="D179" s="35">
        <f>+'dados primários'!AB181</f>
        <v>3.6461000000000001</v>
      </c>
      <c r="E179" s="20">
        <f t="shared" si="26"/>
        <v>1239341.8448885342</v>
      </c>
      <c r="F179" s="20">
        <f t="shared" si="27"/>
        <v>61967.092244426713</v>
      </c>
      <c r="G179" s="20">
        <f t="shared" si="28"/>
        <v>123934.18448885343</v>
      </c>
      <c r="H179" s="22">
        <f t="shared" si="29"/>
        <v>5.941201800268626</v>
      </c>
      <c r="I179" s="22">
        <f t="shared" si="30"/>
        <v>2.970600900134313</v>
      </c>
    </row>
    <row r="180" spans="1:9" x14ac:dyDescent="0.25">
      <c r="A180" s="25">
        <v>42248</v>
      </c>
      <c r="B180" s="20">
        <f>+'dados primários'!B182</f>
        <v>361370</v>
      </c>
      <c r="C180" s="20">
        <f>+'dados primários'!Y182</f>
        <v>4540725.1125518261</v>
      </c>
      <c r="D180" s="35">
        <f>+'dados primários'!AB182</f>
        <v>3.9722</v>
      </c>
      <c r="E180" s="20">
        <f t="shared" si="26"/>
        <v>1143126.0038648171</v>
      </c>
      <c r="F180" s="20">
        <f t="shared" si="27"/>
        <v>57156.300193240859</v>
      </c>
      <c r="G180" s="20">
        <f t="shared" si="28"/>
        <v>114312.60038648172</v>
      </c>
      <c r="H180" s="22">
        <f t="shared" si="29"/>
        <v>6.3224876134080947</v>
      </c>
      <c r="I180" s="22">
        <f t="shared" si="30"/>
        <v>3.1612438067040474</v>
      </c>
    </row>
    <row r="181" spans="1:9" x14ac:dyDescent="0.25">
      <c r="A181" s="25">
        <v>42278</v>
      </c>
      <c r="B181" s="20">
        <f>+'dados primários'!B183</f>
        <v>361230</v>
      </c>
      <c r="C181" s="20">
        <f>+'dados primários'!Y183</f>
        <v>4624608.481814431</v>
      </c>
      <c r="D181" s="35">
        <f>+'dados primários'!AB183</f>
        <v>3.8582000000000001</v>
      </c>
      <c r="E181" s="20">
        <f t="shared" si="26"/>
        <v>1198644.052100573</v>
      </c>
      <c r="F181" s="20">
        <f t="shared" si="27"/>
        <v>59932.202605028651</v>
      </c>
      <c r="G181" s="20">
        <f t="shared" si="28"/>
        <v>119864.4052100573</v>
      </c>
      <c r="H181" s="22">
        <f t="shared" si="29"/>
        <v>6.0273105992885831</v>
      </c>
      <c r="I181" s="22">
        <f t="shared" si="30"/>
        <v>3.0136552996442916</v>
      </c>
    </row>
    <row r="182" spans="1:9" x14ac:dyDescent="0.25">
      <c r="A182" s="25">
        <v>42309</v>
      </c>
      <c r="B182" s="20">
        <f>+'dados primários'!B184</f>
        <v>357016</v>
      </c>
      <c r="C182" s="20">
        <f>+'dados primários'!Y184</f>
        <v>4656424.4575231429</v>
      </c>
      <c r="D182" s="35">
        <f>+'dados primários'!AB184</f>
        <v>3.8498999999999999</v>
      </c>
      <c r="E182" s="20">
        <f t="shared" si="26"/>
        <v>1209492.3134427241</v>
      </c>
      <c r="F182" s="20">
        <f t="shared" si="27"/>
        <v>60474.615672136206</v>
      </c>
      <c r="G182" s="20">
        <f t="shared" si="28"/>
        <v>120949.23134427241</v>
      </c>
      <c r="H182" s="22">
        <f t="shared" si="29"/>
        <v>5.9035679025322985</v>
      </c>
      <c r="I182" s="22">
        <f t="shared" si="30"/>
        <v>2.9517839512661492</v>
      </c>
    </row>
    <row r="183" spans="1:9" x14ac:dyDescent="0.25">
      <c r="A183" s="25">
        <v>42339</v>
      </c>
      <c r="B183" s="20">
        <f>+'dados primários'!B185</f>
        <v>356464</v>
      </c>
      <c r="C183" s="20">
        <f>+'dados primários'!Y185</f>
        <v>4759312.2673809305</v>
      </c>
      <c r="D183" s="35">
        <f>+'dados primários'!AB185</f>
        <v>3.9041999999999999</v>
      </c>
      <c r="E183" s="20">
        <f t="shared" si="26"/>
        <v>1219023.684078923</v>
      </c>
      <c r="F183" s="20">
        <f t="shared" si="27"/>
        <v>60951.184203946148</v>
      </c>
      <c r="G183" s="20">
        <f t="shared" si="28"/>
        <v>121902.3684078923</v>
      </c>
      <c r="H183" s="22">
        <f t="shared" si="29"/>
        <v>5.8483523274502929</v>
      </c>
      <c r="I183" s="22">
        <f t="shared" si="30"/>
        <v>2.9241761637251464</v>
      </c>
    </row>
    <row r="184" spans="1:9" x14ac:dyDescent="0.25">
      <c r="A184" s="25">
        <v>42370</v>
      </c>
      <c r="B184" s="20">
        <f>+'dados primários'!B186</f>
        <v>357507</v>
      </c>
      <c r="C184" s="20">
        <f>+'dados primários'!Y186</f>
        <v>4752143.770086661</v>
      </c>
      <c r="D184" s="35">
        <f>+'dados primários'!AB186</f>
        <v>4.0422000000000002</v>
      </c>
      <c r="E184" s="20">
        <f t="shared" si="26"/>
        <v>1175633.014221627</v>
      </c>
      <c r="F184" s="20">
        <f t="shared" si="27"/>
        <v>58781.650711081355</v>
      </c>
      <c r="G184" s="20">
        <f t="shared" si="28"/>
        <v>117563.30142216271</v>
      </c>
      <c r="H184" s="22">
        <f t="shared" si="29"/>
        <v>6.0819489700482974</v>
      </c>
      <c r="I184" s="22">
        <f t="shared" si="30"/>
        <v>3.0409744850241487</v>
      </c>
    </row>
    <row r="185" spans="1:9" x14ac:dyDescent="0.25">
      <c r="A185" s="25">
        <v>42401</v>
      </c>
      <c r="B185" s="20">
        <f>+'dados primários'!B187</f>
        <v>359368</v>
      </c>
      <c r="C185" s="20">
        <f>+'dados primários'!Y187</f>
        <v>4807617.353184808</v>
      </c>
      <c r="D185" s="35">
        <f>+'dados primários'!AB187</f>
        <v>3.9790000000000001</v>
      </c>
      <c r="E185" s="20">
        <f t="shared" si="26"/>
        <v>1208247.6383977905</v>
      </c>
      <c r="F185" s="20">
        <f t="shared" si="27"/>
        <v>60412.381919889529</v>
      </c>
      <c r="G185" s="20">
        <f t="shared" si="28"/>
        <v>120824.76383977906</v>
      </c>
      <c r="H185" s="22">
        <f t="shared" si="29"/>
        <v>5.94858187310912</v>
      </c>
      <c r="I185" s="22">
        <f t="shared" si="30"/>
        <v>2.97429093655456</v>
      </c>
    </row>
    <row r="186" spans="1:9" x14ac:dyDescent="0.25">
      <c r="A186" s="25">
        <v>42430</v>
      </c>
      <c r="B186" s="20">
        <f>+'dados primários'!B188</f>
        <v>357698</v>
      </c>
      <c r="C186" s="20">
        <f>+'dados primários'!Y188</f>
        <v>4865109.7295065364</v>
      </c>
      <c r="D186" s="35">
        <f>+'dados primários'!AB188</f>
        <v>3.5583</v>
      </c>
      <c r="E186" s="20">
        <f t="shared" si="26"/>
        <v>1367256.7601120018</v>
      </c>
      <c r="F186" s="20">
        <f t="shared" si="27"/>
        <v>68362.83800560009</v>
      </c>
      <c r="G186" s="20">
        <f t="shared" si="28"/>
        <v>136725.67601120018</v>
      </c>
      <c r="H186" s="22">
        <f t="shared" si="29"/>
        <v>5.2323456783742417</v>
      </c>
      <c r="I186" s="22">
        <f t="shared" si="30"/>
        <v>2.6161728391871208</v>
      </c>
    </row>
    <row r="187" spans="1:9" x14ac:dyDescent="0.25">
      <c r="A187" s="25">
        <v>42461</v>
      </c>
      <c r="B187" s="20">
        <f>+'dados primários'!B189</f>
        <v>362201</v>
      </c>
      <c r="C187" s="20">
        <f>+'dados primários'!Y189</f>
        <v>4889529.8248322997</v>
      </c>
      <c r="D187" s="35">
        <f>+'dados primários'!AB189</f>
        <v>3.4502000000000002</v>
      </c>
      <c r="E187" s="20">
        <f t="shared" si="26"/>
        <v>1417172.866741725</v>
      </c>
      <c r="F187" s="20">
        <f t="shared" si="27"/>
        <v>70858.643337086251</v>
      </c>
      <c r="G187" s="20">
        <f t="shared" si="28"/>
        <v>141717.2866741725</v>
      </c>
      <c r="H187" s="22">
        <f t="shared" si="29"/>
        <v>5.1115994174055821</v>
      </c>
      <c r="I187" s="22">
        <f t="shared" si="30"/>
        <v>2.5557997087027911</v>
      </c>
    </row>
    <row r="188" spans="1:9" x14ac:dyDescent="0.25">
      <c r="A188" s="25">
        <v>42491</v>
      </c>
      <c r="B188" s="20">
        <f>+'dados primários'!B190</f>
        <v>363447</v>
      </c>
      <c r="C188" s="20">
        <f>+'dados primários'!Y190</f>
        <v>4927150.9982462535</v>
      </c>
      <c r="D188" s="35">
        <f>+'dados primários'!AB190</f>
        <v>3.5945</v>
      </c>
      <c r="E188" s="20">
        <f t="shared" si="26"/>
        <v>1370747.2522593555</v>
      </c>
      <c r="F188" s="20">
        <f t="shared" si="27"/>
        <v>68537.362612967772</v>
      </c>
      <c r="G188" s="20">
        <f t="shared" si="28"/>
        <v>137074.72522593554</v>
      </c>
      <c r="H188" s="22">
        <f t="shared" si="29"/>
        <v>5.3029032070054178</v>
      </c>
      <c r="I188" s="22">
        <f t="shared" si="30"/>
        <v>2.6514516035027089</v>
      </c>
    </row>
    <row r="189" spans="1:9" x14ac:dyDescent="0.25">
      <c r="A189" s="25">
        <v>42522</v>
      </c>
      <c r="B189" s="20">
        <f>+'dados primários'!B191</f>
        <v>364152</v>
      </c>
      <c r="C189" s="20">
        <f>+'dados primários'!Y191</f>
        <v>4960426.3480040673</v>
      </c>
      <c r="D189" s="35">
        <f>+'dados primários'!AB191</f>
        <v>3.2092000000000001</v>
      </c>
      <c r="E189" s="20">
        <f t="shared" si="26"/>
        <v>1545689.3767929911</v>
      </c>
      <c r="F189" s="20">
        <f t="shared" si="27"/>
        <v>77284.468839649562</v>
      </c>
      <c r="G189" s="20">
        <f t="shared" si="28"/>
        <v>154568.93767929912</v>
      </c>
      <c r="H189" s="22">
        <f t="shared" si="29"/>
        <v>4.7118393315938487</v>
      </c>
      <c r="I189" s="22">
        <f t="shared" si="30"/>
        <v>2.3559196657969244</v>
      </c>
    </row>
    <row r="190" spans="1:9" x14ac:dyDescent="0.25">
      <c r="A190" s="25">
        <v>42552</v>
      </c>
      <c r="B190" s="20">
        <f>+'dados primários'!B192</f>
        <v>369340</v>
      </c>
      <c r="C190" s="20">
        <f>+'dados primários'!Y192</f>
        <v>5008531.2989059901</v>
      </c>
      <c r="D190" s="35">
        <f>+'dados primários'!AB192</f>
        <v>3.2383999999999999</v>
      </c>
      <c r="E190" s="20">
        <f t="shared" ref="E190:E207" si="31">+C190/D190</f>
        <v>1546606.7499092114</v>
      </c>
      <c r="F190" s="20">
        <f t="shared" ref="F190:F207" si="32">+E190*$F$2</f>
        <v>77330.337495460568</v>
      </c>
      <c r="G190" s="20">
        <f t="shared" ref="G190:G207" si="33">+E190*$G$2</f>
        <v>154660.67499092114</v>
      </c>
      <c r="H190" s="22">
        <f t="shared" ref="H190:H207" si="34">+B190/F190</f>
        <v>4.7761332998408408</v>
      </c>
      <c r="I190" s="22">
        <f t="shared" ref="I190:I207" si="35">+B190/G190</f>
        <v>2.3880666499204204</v>
      </c>
    </row>
    <row r="191" spans="1:9" x14ac:dyDescent="0.25">
      <c r="A191" s="25">
        <v>42583</v>
      </c>
      <c r="B191" s="20">
        <f>+'dados primários'!B193</f>
        <v>369541</v>
      </c>
      <c r="C191" s="20">
        <f>+'dados primários'!Y193</f>
        <v>5067637.3406300507</v>
      </c>
      <c r="D191" s="35">
        <f>+'dados primários'!AB193</f>
        <v>3.2397</v>
      </c>
      <c r="E191" s="20">
        <f t="shared" si="31"/>
        <v>1564230.4351112915</v>
      </c>
      <c r="F191" s="20">
        <f t="shared" si="32"/>
        <v>78211.52175556458</v>
      </c>
      <c r="G191" s="20">
        <f t="shared" si="33"/>
        <v>156423.04351112916</v>
      </c>
      <c r="H191" s="22">
        <f t="shared" si="34"/>
        <v>4.724892083738391</v>
      </c>
      <c r="I191" s="22">
        <f t="shared" si="35"/>
        <v>2.3624460418691955</v>
      </c>
    </row>
    <row r="192" spans="1:9" x14ac:dyDescent="0.25">
      <c r="A192" s="25">
        <v>42614</v>
      </c>
      <c r="B192" s="20">
        <f>+'dados primários'!B194</f>
        <v>370417</v>
      </c>
      <c r="C192" s="20">
        <f>+'dados primários'!Y194</f>
        <v>5092048.8728773259</v>
      </c>
      <c r="D192" s="35">
        <f>+'dados primários'!AB194</f>
        <v>3.2456</v>
      </c>
      <c r="E192" s="20">
        <f t="shared" si="31"/>
        <v>1568908.3290847072</v>
      </c>
      <c r="F192" s="20">
        <f t="shared" si="32"/>
        <v>78445.416454235368</v>
      </c>
      <c r="G192" s="20">
        <f t="shared" si="33"/>
        <v>156890.83290847074</v>
      </c>
      <c r="H192" s="22">
        <f t="shared" si="34"/>
        <v>4.7219712348152205</v>
      </c>
      <c r="I192" s="22">
        <f t="shared" si="35"/>
        <v>2.3609856174076103</v>
      </c>
    </row>
    <row r="193" spans="1:9" x14ac:dyDescent="0.25">
      <c r="A193" s="25">
        <v>42644</v>
      </c>
      <c r="B193" s="20">
        <f>+'dados primários'!B195</f>
        <v>367528</v>
      </c>
      <c r="C193" s="20">
        <f>+'dados primários'!Y195</f>
        <v>5141595.4478749773</v>
      </c>
      <c r="D193" s="35">
        <f>+'dados primários'!AB195</f>
        <v>3.1804999999999999</v>
      </c>
      <c r="E193" s="20">
        <f t="shared" si="31"/>
        <v>1616599.7320782824</v>
      </c>
      <c r="F193" s="20">
        <f t="shared" si="32"/>
        <v>80829.98660391412</v>
      </c>
      <c r="G193" s="20">
        <f t="shared" si="33"/>
        <v>161659.97320782824</v>
      </c>
      <c r="H193" s="22">
        <f t="shared" si="34"/>
        <v>4.5469263999878331</v>
      </c>
      <c r="I193" s="22">
        <f t="shared" si="35"/>
        <v>2.2734631999939166</v>
      </c>
    </row>
    <row r="194" spans="1:9" x14ac:dyDescent="0.25">
      <c r="A194" s="25">
        <v>42675</v>
      </c>
      <c r="B194" s="20">
        <f>+'dados primários'!B196</f>
        <v>365556</v>
      </c>
      <c r="C194" s="20">
        <f>+'dados primários'!Y196</f>
        <v>5181705.5398983303</v>
      </c>
      <c r="D194" s="35">
        <f>+'dados primários'!AB196</f>
        <v>3.3961000000000001</v>
      </c>
      <c r="E194" s="20">
        <f t="shared" si="31"/>
        <v>1525781.2019370249</v>
      </c>
      <c r="F194" s="20">
        <f t="shared" si="32"/>
        <v>76289.060096851244</v>
      </c>
      <c r="G194" s="20">
        <f t="shared" si="33"/>
        <v>152578.12019370249</v>
      </c>
      <c r="H194" s="22">
        <f t="shared" si="34"/>
        <v>4.7917224243674745</v>
      </c>
      <c r="I194" s="22">
        <f t="shared" si="35"/>
        <v>2.3958612121837373</v>
      </c>
    </row>
    <row r="195" spans="1:9" x14ac:dyDescent="0.25">
      <c r="A195" s="25">
        <v>42705</v>
      </c>
      <c r="B195" s="20">
        <f>+'dados primários'!B197</f>
        <v>365016</v>
      </c>
      <c r="C195" s="20">
        <f>+'dados primários'!Y197</f>
        <v>5283354.8745544683</v>
      </c>
      <c r="D195" s="35">
        <f>+'dados primários'!AB197</f>
        <v>3.2585000000000002</v>
      </c>
      <c r="E195" s="20">
        <f t="shared" si="31"/>
        <v>1621407.0506535117</v>
      </c>
      <c r="F195" s="20">
        <f t="shared" si="32"/>
        <v>81070.352532675592</v>
      </c>
      <c r="G195" s="20">
        <f t="shared" si="33"/>
        <v>162140.70506535118</v>
      </c>
      <c r="H195" s="22">
        <f t="shared" si="34"/>
        <v>4.5024597599088949</v>
      </c>
      <c r="I195" s="22">
        <f t="shared" si="35"/>
        <v>2.2512298799544475</v>
      </c>
    </row>
    <row r="196" spans="1:9" x14ac:dyDescent="0.25">
      <c r="A196" s="25">
        <v>42736</v>
      </c>
      <c r="B196" s="20">
        <f>+'dados primários'!B198</f>
        <v>367708</v>
      </c>
      <c r="C196" s="20">
        <f>+'dados primários'!Y198</f>
        <v>5318721.3804432815</v>
      </c>
      <c r="D196" s="35">
        <f>+'dados primários'!AB198</f>
        <v>3.1263999999999998</v>
      </c>
      <c r="E196" s="20">
        <f t="shared" si="31"/>
        <v>1701228.6912881532</v>
      </c>
      <c r="F196" s="20">
        <f t="shared" si="32"/>
        <v>85061.434564407667</v>
      </c>
      <c r="G196" s="20">
        <f t="shared" si="33"/>
        <v>170122.86912881533</v>
      </c>
      <c r="H196" s="22">
        <f t="shared" si="34"/>
        <v>4.3228520878233621</v>
      </c>
      <c r="I196" s="22">
        <f t="shared" si="35"/>
        <v>2.161426043911681</v>
      </c>
    </row>
    <row r="197" spans="1:9" x14ac:dyDescent="0.25">
      <c r="A197" s="1">
        <v>42767</v>
      </c>
      <c r="B197" s="20">
        <f>+'dados primários'!B199</f>
        <v>368981</v>
      </c>
      <c r="C197" s="20">
        <f>+'dados primários'!Y199</f>
        <v>5359200.9026537389</v>
      </c>
      <c r="D197" s="35">
        <f>+'dados primários'!AB199</f>
        <v>3.0987</v>
      </c>
      <c r="E197" s="20">
        <f t="shared" si="31"/>
        <v>1729499.7588194206</v>
      </c>
      <c r="F197" s="20">
        <f t="shared" si="32"/>
        <v>86474.987940971041</v>
      </c>
      <c r="G197" s="20">
        <f t="shared" si="33"/>
        <v>172949.97588194208</v>
      </c>
      <c r="H197" s="22">
        <f t="shared" si="34"/>
        <v>4.2669101064445512</v>
      </c>
      <c r="I197" s="22">
        <f t="shared" si="35"/>
        <v>2.1334550532222756</v>
      </c>
    </row>
    <row r="198" spans="1:9" x14ac:dyDescent="0.25">
      <c r="A198" s="1">
        <v>42795</v>
      </c>
      <c r="B198" s="20">
        <f>+'dados primários'!B200</f>
        <v>370111</v>
      </c>
      <c r="C198" s="20">
        <f>+'dados primários'!Y200</f>
        <v>5429554.4783375924</v>
      </c>
      <c r="D198" s="35">
        <f>+'dados primários'!AB200</f>
        <v>3.1678000000000002</v>
      </c>
      <c r="E198" s="20">
        <f t="shared" si="31"/>
        <v>1713982.7256574254</v>
      </c>
      <c r="F198" s="20">
        <f t="shared" si="32"/>
        <v>85699.136282871274</v>
      </c>
      <c r="G198" s="20">
        <f t="shared" si="33"/>
        <v>171398.27256574255</v>
      </c>
      <c r="H198" s="22">
        <f t="shared" si="34"/>
        <v>4.3187249726573294</v>
      </c>
      <c r="I198" s="22">
        <f t="shared" si="35"/>
        <v>2.1593624863286647</v>
      </c>
    </row>
    <row r="199" spans="1:9" x14ac:dyDescent="0.25">
      <c r="A199" s="1">
        <v>42826</v>
      </c>
      <c r="B199" s="20">
        <f>+'dados primários'!B201</f>
        <v>374945</v>
      </c>
      <c r="C199" s="20">
        <f>+'dados primários'!Y201</f>
        <v>5425052.765176136</v>
      </c>
      <c r="D199" s="35">
        <f>+'dados primários'!AB201</f>
        <v>3.1978</v>
      </c>
      <c r="E199" s="20">
        <f t="shared" si="31"/>
        <v>1696495.3296566815</v>
      </c>
      <c r="F199" s="20">
        <f t="shared" si="32"/>
        <v>84824.766482834078</v>
      </c>
      <c r="G199" s="20">
        <f t="shared" si="33"/>
        <v>169649.53296566816</v>
      </c>
      <c r="H199" s="22">
        <f t="shared" si="34"/>
        <v>4.4202302646583451</v>
      </c>
      <c r="I199" s="22">
        <f t="shared" si="35"/>
        <v>2.2101151323291726</v>
      </c>
    </row>
    <row r="200" spans="1:9" x14ac:dyDescent="0.25">
      <c r="A200" s="1">
        <v>42856</v>
      </c>
      <c r="B200" s="20">
        <f>+'dados primários'!B202</f>
        <v>376491</v>
      </c>
      <c r="C200" s="20">
        <f>+'dados primários'!Y202</f>
        <v>5472017.0579081336</v>
      </c>
      <c r="D200" s="35">
        <f>+'dados primários'!AB202</f>
        <v>3.2431000000000001</v>
      </c>
      <c r="E200" s="20">
        <f t="shared" si="31"/>
        <v>1687279.7810453372</v>
      </c>
      <c r="F200" s="20">
        <f t="shared" si="32"/>
        <v>84363.989052266872</v>
      </c>
      <c r="G200" s="20">
        <f t="shared" si="33"/>
        <v>168727.97810453374</v>
      </c>
      <c r="H200" s="22">
        <f t="shared" si="34"/>
        <v>4.4626979381777305</v>
      </c>
      <c r="I200" s="22">
        <f t="shared" si="35"/>
        <v>2.2313489690888653</v>
      </c>
    </row>
    <row r="201" spans="1:9" x14ac:dyDescent="0.25">
      <c r="A201" s="1">
        <v>42887</v>
      </c>
      <c r="B201" s="20">
        <f>+'dados primários'!B203</f>
        <v>377175</v>
      </c>
      <c r="C201" s="20">
        <f>+'dados primários'!Y203</f>
        <v>5512867.316913872</v>
      </c>
      <c r="D201" s="35">
        <f>+'dados primários'!AB203</f>
        <v>3.3075999999999999</v>
      </c>
      <c r="E201" s="20">
        <f t="shared" si="31"/>
        <v>1666727.3300622422</v>
      </c>
      <c r="F201" s="20">
        <f t="shared" si="32"/>
        <v>83336.36650311212</v>
      </c>
      <c r="G201" s="20">
        <f t="shared" si="33"/>
        <v>166672.73300622424</v>
      </c>
      <c r="H201" s="22">
        <f t="shared" si="34"/>
        <v>4.5259352648392071</v>
      </c>
      <c r="I201" s="22">
        <f t="shared" si="35"/>
        <v>2.2629676324196035</v>
      </c>
    </row>
    <row r="202" spans="1:9" x14ac:dyDescent="0.25">
      <c r="A202" s="1">
        <v>42917</v>
      </c>
      <c r="B202" s="20">
        <f>+'dados primários'!B204</f>
        <v>381029</v>
      </c>
      <c r="C202" s="20">
        <f>+'dados primários'!Y204</f>
        <v>5561717.0161505491</v>
      </c>
      <c r="D202" s="35">
        <f>+'dados primários'!AB204</f>
        <v>3.1301000000000001</v>
      </c>
      <c r="E202" s="20">
        <f t="shared" si="31"/>
        <v>1776849.6265776011</v>
      </c>
      <c r="F202" s="20">
        <f t="shared" si="32"/>
        <v>88842.481328880065</v>
      </c>
      <c r="G202" s="20">
        <f t="shared" si="33"/>
        <v>177684.96265776013</v>
      </c>
      <c r="H202" s="22">
        <f t="shared" si="34"/>
        <v>4.2888153763906498</v>
      </c>
      <c r="I202" s="22">
        <f t="shared" si="35"/>
        <v>2.1444076881953249</v>
      </c>
    </row>
    <row r="203" spans="1:9" x14ac:dyDescent="0.25">
      <c r="A203" s="1">
        <v>42948</v>
      </c>
      <c r="B203" s="20">
        <f>+'dados primários'!B205</f>
        <v>381843</v>
      </c>
      <c r="C203" s="20">
        <f>+'dados primários'!Y205</f>
        <v>5646488.5016159564</v>
      </c>
      <c r="D203" s="35">
        <f>+'dados primários'!AB205</f>
        <v>3.1465000000000001</v>
      </c>
      <c r="E203" s="20">
        <f t="shared" si="31"/>
        <v>1794529.9544306232</v>
      </c>
      <c r="F203" s="20">
        <f t="shared" si="32"/>
        <v>89726.497721531166</v>
      </c>
      <c r="G203" s="20">
        <f t="shared" si="33"/>
        <v>179452.99544306233</v>
      </c>
      <c r="H203" s="22">
        <f t="shared" si="34"/>
        <v>4.2556325020626682</v>
      </c>
      <c r="I203" s="22">
        <f t="shared" si="35"/>
        <v>2.1278162510313341</v>
      </c>
    </row>
    <row r="204" spans="1:9" x14ac:dyDescent="0.25">
      <c r="A204" s="1">
        <v>42979</v>
      </c>
      <c r="B204" s="20">
        <f>+'dados primários'!B206</f>
        <v>381244</v>
      </c>
      <c r="C204" s="20">
        <f>+'dados primários'!Y206</f>
        <v>5692515.9849096937</v>
      </c>
      <c r="D204" s="35">
        <f>+'dados primários'!AB206</f>
        <v>3.1674000000000002</v>
      </c>
      <c r="E204" s="20">
        <f t="shared" si="31"/>
        <v>1797220.4283985898</v>
      </c>
      <c r="F204" s="20">
        <f t="shared" si="32"/>
        <v>89861.021419929501</v>
      </c>
      <c r="G204" s="20">
        <f t="shared" si="33"/>
        <v>179722.042839859</v>
      </c>
      <c r="H204" s="22">
        <f t="shared" si="34"/>
        <v>4.2425958883597463</v>
      </c>
      <c r="I204" s="22">
        <f t="shared" si="35"/>
        <v>2.1212979441798732</v>
      </c>
    </row>
    <row r="205" spans="1:9" x14ac:dyDescent="0.25">
      <c r="A205" s="1">
        <v>43009</v>
      </c>
      <c r="B205" s="20">
        <f>+'dados primários'!B207</f>
        <v>380351</v>
      </c>
      <c r="C205" s="20">
        <f>+'dados primários'!Y207</f>
        <v>5726997.9686214523</v>
      </c>
      <c r="D205" s="35">
        <f>+'dados primários'!AB207</f>
        <v>3.2763</v>
      </c>
      <c r="E205" s="20">
        <f t="shared" si="31"/>
        <v>1748007.8041148407</v>
      </c>
      <c r="F205" s="20">
        <f t="shared" si="32"/>
        <v>87400.390205742035</v>
      </c>
      <c r="G205" s="20">
        <f t="shared" si="33"/>
        <v>174800.78041148407</v>
      </c>
      <c r="H205" s="22">
        <f t="shared" si="34"/>
        <v>4.3518226761304746</v>
      </c>
      <c r="I205" s="22">
        <f t="shared" si="35"/>
        <v>2.1759113380652373</v>
      </c>
    </row>
    <row r="206" spans="1:9" x14ac:dyDescent="0.25">
      <c r="A206" s="1">
        <v>43040</v>
      </c>
      <c r="B206" s="20">
        <f>+'dados primários'!B208</f>
        <v>381056</v>
      </c>
      <c r="C206" s="20">
        <f>+'dados primários'!Y208</f>
        <v>5742409.1117473161</v>
      </c>
      <c r="D206" s="35">
        <f>+'dados primários'!AB208</f>
        <v>3.2610000000000001</v>
      </c>
      <c r="E206" s="20">
        <f t="shared" si="31"/>
        <v>1760935.0235349021</v>
      </c>
      <c r="F206" s="20">
        <f t="shared" si="32"/>
        <v>88046.751176745107</v>
      </c>
      <c r="G206" s="20">
        <f t="shared" si="33"/>
        <v>176093.50235349021</v>
      </c>
      <c r="H206" s="22">
        <f t="shared" si="34"/>
        <v>4.3278825726921815</v>
      </c>
      <c r="I206" s="22">
        <f t="shared" si="35"/>
        <v>2.1639412863460907</v>
      </c>
    </row>
    <row r="207" spans="1:9" x14ac:dyDescent="0.25">
      <c r="A207" s="1">
        <v>43070</v>
      </c>
      <c r="B207" s="20">
        <f>+'dados primários'!B209</f>
        <v>373972</v>
      </c>
      <c r="C207" s="20">
        <f>+'dados primários'!Y209</f>
        <v>5787537.7108028959</v>
      </c>
      <c r="D207" s="35">
        <f>+'dados primários'!AB209</f>
        <v>3.3073999999999999</v>
      </c>
      <c r="E207" s="20">
        <f t="shared" si="31"/>
        <v>1749875.3434126191</v>
      </c>
      <c r="F207" s="20">
        <f t="shared" si="32"/>
        <v>87493.767170630963</v>
      </c>
      <c r="G207" s="20">
        <f t="shared" si="33"/>
        <v>174987.53434126193</v>
      </c>
      <c r="H207" s="22">
        <f t="shared" si="34"/>
        <v>4.2742701805338568</v>
      </c>
      <c r="I207" s="22">
        <f t="shared" si="35"/>
        <v>2.1371350902669284</v>
      </c>
    </row>
    <row r="208" spans="1:9" x14ac:dyDescent="0.25">
      <c r="A208" s="30"/>
      <c r="B208" s="20"/>
      <c r="C208" s="20"/>
      <c r="D208" s="20"/>
      <c r="E208" s="20"/>
      <c r="F208" s="20"/>
      <c r="G208" s="20"/>
    </row>
    <row r="209" spans="1:7" x14ac:dyDescent="0.25">
      <c r="A209" s="30"/>
      <c r="B209" s="20"/>
      <c r="C209" s="20"/>
      <c r="D209" s="20"/>
      <c r="E209" s="20"/>
      <c r="F209" s="20"/>
      <c r="G209" s="20"/>
    </row>
    <row r="210" spans="1:7" x14ac:dyDescent="0.25">
      <c r="A210" s="30"/>
      <c r="B210" s="20"/>
      <c r="C210" s="20"/>
      <c r="D210" s="20"/>
      <c r="E210" s="20"/>
      <c r="F210" s="20"/>
      <c r="G210" s="20"/>
    </row>
    <row r="211" spans="1:7" x14ac:dyDescent="0.25">
      <c r="A211" s="30"/>
      <c r="B211" s="20"/>
      <c r="C211" s="20"/>
      <c r="D211" s="20"/>
      <c r="E211" s="20"/>
      <c r="F211" s="20"/>
      <c r="G211" s="20"/>
    </row>
    <row r="212" spans="1:7" x14ac:dyDescent="0.25">
      <c r="A212" s="30"/>
      <c r="B212" s="20"/>
      <c r="C212" s="20"/>
      <c r="D212" s="20"/>
      <c r="E212" s="20"/>
      <c r="F212" s="20"/>
      <c r="G212" s="20"/>
    </row>
    <row r="213" spans="1:7" x14ac:dyDescent="0.25">
      <c r="A213" s="30"/>
      <c r="B213" s="20"/>
      <c r="C213" s="20"/>
      <c r="D213" s="20"/>
      <c r="E213" s="20"/>
      <c r="F213" s="20"/>
      <c r="G213" s="20"/>
    </row>
    <row r="214" spans="1:7" x14ac:dyDescent="0.25">
      <c r="A214" s="30"/>
      <c r="B214" s="20"/>
      <c r="C214" s="20"/>
      <c r="D214" s="20"/>
      <c r="E214" s="20"/>
      <c r="F214" s="20"/>
      <c r="G214" s="20"/>
    </row>
    <row r="215" spans="1:7" x14ac:dyDescent="0.25">
      <c r="A215" s="30"/>
      <c r="B215" s="20"/>
      <c r="C215" s="20"/>
      <c r="D215" s="20"/>
      <c r="E215" s="20"/>
      <c r="F215" s="20"/>
      <c r="G215" s="20"/>
    </row>
    <row r="216" spans="1:7" x14ac:dyDescent="0.25">
      <c r="A216" s="30"/>
      <c r="B216" s="20"/>
      <c r="C216" s="20"/>
      <c r="D216" s="20"/>
      <c r="E216" s="20"/>
      <c r="F216" s="20"/>
      <c r="G216" s="20"/>
    </row>
    <row r="217" spans="1:7" x14ac:dyDescent="0.25">
      <c r="A217" s="30"/>
      <c r="B217" s="20"/>
      <c r="C217" s="20"/>
      <c r="D217" s="20"/>
      <c r="E217" s="20"/>
      <c r="F217" s="20"/>
      <c r="G217" s="20"/>
    </row>
    <row r="218" spans="1:7" x14ac:dyDescent="0.25">
      <c r="A218" s="30"/>
      <c r="B218" s="20"/>
      <c r="C218" s="20"/>
      <c r="D218" s="20"/>
      <c r="E218" s="20"/>
      <c r="F218" s="20"/>
      <c r="G218" s="20"/>
    </row>
    <row r="219" spans="1:7" x14ac:dyDescent="0.25">
      <c r="A219" s="30"/>
      <c r="B219" s="20"/>
      <c r="C219" s="20"/>
      <c r="D219" s="20"/>
      <c r="E219" s="20"/>
      <c r="F219" s="20"/>
      <c r="G219" s="20"/>
    </row>
    <row r="220" spans="1:7" x14ac:dyDescent="0.25">
      <c r="A220" s="30"/>
      <c r="B220" s="20"/>
      <c r="C220" s="20"/>
      <c r="D220" s="20"/>
      <c r="E220" s="20"/>
      <c r="F220" s="20"/>
      <c r="G220" s="20"/>
    </row>
    <row r="221" spans="1:7" x14ac:dyDescent="0.25">
      <c r="A221" s="30"/>
      <c r="B221" s="20"/>
      <c r="C221" s="20"/>
      <c r="D221" s="20"/>
      <c r="E221" s="20"/>
      <c r="F221" s="20"/>
      <c r="G221" s="20"/>
    </row>
    <row r="222" spans="1:7" x14ac:dyDescent="0.25">
      <c r="A222" s="30"/>
      <c r="B222" s="20"/>
      <c r="C222" s="20"/>
      <c r="D222" s="20"/>
      <c r="E222" s="20"/>
      <c r="F222" s="20"/>
      <c r="G222" s="20"/>
    </row>
    <row r="223" spans="1:7" x14ac:dyDescent="0.25">
      <c r="A223" s="30"/>
      <c r="B223" s="20"/>
      <c r="C223" s="20"/>
      <c r="D223" s="20"/>
      <c r="E223" s="20"/>
      <c r="F223" s="20"/>
      <c r="G223" s="20"/>
    </row>
    <row r="224" spans="1:7" x14ac:dyDescent="0.25">
      <c r="A224" s="30"/>
      <c r="B224" s="20"/>
      <c r="C224" s="20"/>
      <c r="D224" s="20"/>
      <c r="E224" s="20"/>
      <c r="F224" s="20"/>
      <c r="G224" s="20"/>
    </row>
    <row r="225" spans="1:7" x14ac:dyDescent="0.25">
      <c r="A225" s="30"/>
      <c r="B225" s="20"/>
      <c r="C225" s="20"/>
      <c r="D225" s="20"/>
      <c r="E225" s="20"/>
      <c r="F225" s="20"/>
      <c r="G225" s="20"/>
    </row>
    <row r="226" spans="1:7" x14ac:dyDescent="0.25">
      <c r="A226" s="30"/>
      <c r="B226" s="20"/>
      <c r="C226" s="20"/>
      <c r="D226" s="20"/>
      <c r="E226" s="20"/>
      <c r="F226" s="20"/>
      <c r="G226" s="20"/>
    </row>
    <row r="227" spans="1:7" x14ac:dyDescent="0.25">
      <c r="A227" s="30"/>
      <c r="B227" s="20"/>
      <c r="C227" s="20"/>
      <c r="D227" s="20"/>
      <c r="E227" s="20"/>
      <c r="F227" s="20"/>
      <c r="G227" s="20"/>
    </row>
    <row r="228" spans="1:7" x14ac:dyDescent="0.25">
      <c r="A228" s="30"/>
      <c r="B228" s="20"/>
      <c r="C228" s="20"/>
      <c r="D228" s="20"/>
      <c r="E228" s="20"/>
      <c r="F228" s="20"/>
      <c r="G228" s="20"/>
    </row>
    <row r="229" spans="1:7" x14ac:dyDescent="0.25">
      <c r="A229" s="30"/>
      <c r="B229" s="20"/>
      <c r="C229" s="20"/>
      <c r="D229" s="20"/>
      <c r="E229" s="20"/>
      <c r="F229" s="20"/>
      <c r="G229" s="20"/>
    </row>
    <row r="230" spans="1:7" x14ac:dyDescent="0.25">
      <c r="A230" s="30"/>
      <c r="B230" s="20"/>
      <c r="C230" s="20"/>
      <c r="D230" s="20"/>
      <c r="E230" s="20"/>
      <c r="F230" s="20"/>
      <c r="G230" s="20"/>
    </row>
    <row r="231" spans="1:7" x14ac:dyDescent="0.25">
      <c r="A231" s="30"/>
      <c r="B231" s="20"/>
      <c r="C231" s="20"/>
      <c r="D231" s="20"/>
      <c r="E231" s="20"/>
      <c r="F231" s="20"/>
      <c r="G231" s="20"/>
    </row>
    <row r="232" spans="1:7" x14ac:dyDescent="0.25">
      <c r="A232" s="30"/>
      <c r="B232" s="20"/>
      <c r="C232" s="20"/>
      <c r="D232" s="20"/>
      <c r="E232" s="20"/>
      <c r="F232" s="20"/>
      <c r="G232" s="20"/>
    </row>
    <row r="233" spans="1:7" x14ac:dyDescent="0.25">
      <c r="A233" s="30"/>
      <c r="B233" s="20"/>
      <c r="C233" s="20"/>
      <c r="D233" s="20"/>
      <c r="E233" s="20"/>
      <c r="F233" s="20"/>
      <c r="G233" s="20"/>
    </row>
    <row r="234" spans="1:7" x14ac:dyDescent="0.25">
      <c r="A234" s="30"/>
      <c r="B234" s="20"/>
      <c r="C234" s="20"/>
      <c r="D234" s="20"/>
      <c r="E234" s="20"/>
      <c r="F234" s="20"/>
      <c r="G234" s="20"/>
    </row>
    <row r="235" spans="1:7" x14ac:dyDescent="0.25">
      <c r="A235" s="30"/>
      <c r="B235" s="20"/>
      <c r="C235" s="20"/>
      <c r="D235" s="20"/>
      <c r="E235" s="20"/>
      <c r="F235" s="20"/>
      <c r="G235" s="20"/>
    </row>
    <row r="236" spans="1:7" x14ac:dyDescent="0.25">
      <c r="A236" s="30"/>
      <c r="B236" s="20"/>
      <c r="C236" s="20"/>
      <c r="D236" s="20"/>
      <c r="E236" s="20"/>
      <c r="F236" s="20"/>
      <c r="G236" s="20"/>
    </row>
    <row r="237" spans="1:7" x14ac:dyDescent="0.25">
      <c r="A237" s="30"/>
      <c r="B237" s="20"/>
      <c r="C237" s="20"/>
      <c r="D237" s="20"/>
      <c r="E237" s="20"/>
      <c r="F237" s="20"/>
      <c r="G237" s="20"/>
    </row>
    <row r="238" spans="1:7" x14ac:dyDescent="0.25">
      <c r="A238" s="30"/>
      <c r="B238" s="20"/>
      <c r="C238" s="20"/>
      <c r="D238" s="20"/>
      <c r="E238" s="20"/>
      <c r="F238" s="20"/>
      <c r="G238" s="20"/>
    </row>
    <row r="239" spans="1:7" x14ac:dyDescent="0.25">
      <c r="A239" s="30"/>
      <c r="B239" s="20"/>
      <c r="C239" s="20"/>
      <c r="D239" s="20"/>
      <c r="E239" s="20"/>
      <c r="F239" s="20"/>
      <c r="G239" s="20"/>
    </row>
    <row r="240" spans="1:7" x14ac:dyDescent="0.25">
      <c r="A240" s="30"/>
      <c r="B240" s="20"/>
      <c r="C240" s="20"/>
      <c r="D240" s="20"/>
      <c r="E240" s="20"/>
      <c r="F240" s="20"/>
      <c r="G240" s="20"/>
    </row>
    <row r="241" spans="1:7" x14ac:dyDescent="0.25">
      <c r="A241" s="30"/>
      <c r="B241" s="20"/>
      <c r="C241" s="20"/>
      <c r="D241" s="20"/>
      <c r="E241" s="20"/>
      <c r="F241" s="20"/>
      <c r="G241" s="20"/>
    </row>
    <row r="242" spans="1:7" x14ac:dyDescent="0.25">
      <c r="A242" s="30"/>
      <c r="B242" s="20"/>
      <c r="C242" s="20"/>
      <c r="D242" s="20"/>
      <c r="E242" s="20"/>
      <c r="F242" s="20"/>
      <c r="G242" s="20"/>
    </row>
    <row r="243" spans="1:7" x14ac:dyDescent="0.25">
      <c r="A243" s="30"/>
      <c r="B243" s="20"/>
      <c r="C243" s="20"/>
      <c r="D243" s="20"/>
      <c r="E243" s="20"/>
      <c r="F243" s="20"/>
      <c r="G243" s="20"/>
    </row>
    <row r="244" spans="1:7" x14ac:dyDescent="0.25">
      <c r="A244" s="30"/>
      <c r="B244" s="20"/>
      <c r="C244" s="20"/>
      <c r="D244" s="20"/>
      <c r="E244" s="20"/>
      <c r="F244" s="20"/>
      <c r="G244" s="20"/>
    </row>
    <row r="245" spans="1:7" x14ac:dyDescent="0.25">
      <c r="A245" s="30"/>
      <c r="B245" s="20"/>
      <c r="C245" s="20"/>
      <c r="D245" s="20"/>
      <c r="E245" s="20"/>
      <c r="F245" s="20"/>
      <c r="G245" s="20"/>
    </row>
    <row r="246" spans="1:7" x14ac:dyDescent="0.25">
      <c r="A246" s="30"/>
      <c r="B246" s="20"/>
      <c r="C246" s="20"/>
      <c r="D246" s="20"/>
      <c r="E246" s="20"/>
      <c r="F246" s="20"/>
      <c r="G246" s="20"/>
    </row>
    <row r="247" spans="1:7" x14ac:dyDescent="0.25">
      <c r="A247" s="30"/>
      <c r="B247" s="20"/>
      <c r="C247" s="20"/>
      <c r="D247" s="20"/>
      <c r="E247" s="20"/>
      <c r="F247" s="20"/>
      <c r="G247" s="20"/>
    </row>
    <row r="248" spans="1:7" x14ac:dyDescent="0.25">
      <c r="A248" s="30"/>
      <c r="B248" s="20"/>
      <c r="C248" s="20"/>
      <c r="D248" s="20"/>
      <c r="E248" s="20"/>
      <c r="F248" s="20"/>
      <c r="G248" s="20"/>
    </row>
    <row r="249" spans="1:7" x14ac:dyDescent="0.25">
      <c r="A249" s="30"/>
      <c r="B249" s="20"/>
      <c r="C249" s="20"/>
      <c r="D249" s="20"/>
      <c r="E249" s="20"/>
      <c r="F249" s="20"/>
      <c r="G249" s="20"/>
    </row>
    <row r="250" spans="1:7" x14ac:dyDescent="0.25">
      <c r="A250" s="30"/>
      <c r="B250" s="20"/>
      <c r="C250" s="20"/>
      <c r="D250" s="20"/>
      <c r="E250" s="20"/>
      <c r="F250" s="20"/>
      <c r="G250" s="20"/>
    </row>
    <row r="251" spans="1:7" x14ac:dyDescent="0.25">
      <c r="A251" s="30"/>
      <c r="B251" s="20"/>
      <c r="C251" s="20"/>
      <c r="D251" s="20"/>
      <c r="E251" s="20"/>
      <c r="F251" s="20"/>
      <c r="G251" s="20"/>
    </row>
    <row r="252" spans="1:7" x14ac:dyDescent="0.25">
      <c r="A252" s="30"/>
      <c r="B252" s="20"/>
      <c r="C252" s="20"/>
      <c r="D252" s="20"/>
      <c r="E252" s="20"/>
      <c r="F252" s="20"/>
      <c r="G252" s="20"/>
    </row>
    <row r="253" spans="1:7" x14ac:dyDescent="0.25">
      <c r="A253" s="30"/>
      <c r="B253" s="20"/>
      <c r="C253" s="20"/>
      <c r="D253" s="20"/>
      <c r="E253" s="20"/>
      <c r="F253" s="20"/>
      <c r="G253" s="20"/>
    </row>
    <row r="254" spans="1:7" x14ac:dyDescent="0.25">
      <c r="A254" s="30"/>
      <c r="B254" s="20"/>
      <c r="C254" s="20"/>
      <c r="D254" s="20"/>
      <c r="E254" s="20"/>
      <c r="F254" s="20"/>
      <c r="G254" s="20"/>
    </row>
    <row r="255" spans="1:7" x14ac:dyDescent="0.25">
      <c r="A255" s="30"/>
      <c r="B255" s="20"/>
      <c r="C255" s="20"/>
      <c r="D255" s="20"/>
      <c r="E255" s="20"/>
      <c r="F255" s="20"/>
      <c r="G255" s="20"/>
    </row>
    <row r="256" spans="1:7" x14ac:dyDescent="0.25">
      <c r="A256" s="30"/>
      <c r="B256" s="20"/>
      <c r="C256" s="20"/>
      <c r="D256" s="20"/>
      <c r="E256" s="20"/>
      <c r="F256" s="20"/>
      <c r="G256" s="20"/>
    </row>
    <row r="257" spans="1:7" x14ac:dyDescent="0.25">
      <c r="A257" s="30"/>
      <c r="B257" s="20"/>
      <c r="C257" s="20"/>
      <c r="D257" s="20"/>
      <c r="E257" s="20"/>
      <c r="F257" s="20"/>
      <c r="G257" s="20"/>
    </row>
    <row r="258" spans="1:7" x14ac:dyDescent="0.25">
      <c r="A258" s="30"/>
      <c r="B258" s="20"/>
      <c r="C258" s="20"/>
      <c r="D258" s="20"/>
      <c r="E258" s="20"/>
      <c r="F258" s="20"/>
      <c r="G258" s="20"/>
    </row>
    <row r="259" spans="1:7" x14ac:dyDescent="0.25">
      <c r="A259" s="30"/>
      <c r="B259" s="20"/>
      <c r="C259" s="20"/>
      <c r="D259" s="20"/>
      <c r="E259" s="20"/>
      <c r="F259" s="20"/>
      <c r="G259" s="20"/>
    </row>
    <row r="260" spans="1:7" x14ac:dyDescent="0.25">
      <c r="A260" s="30"/>
      <c r="B260" s="20"/>
      <c r="C260" s="20"/>
      <c r="D260" s="20"/>
      <c r="E260" s="20"/>
      <c r="F260" s="20"/>
      <c r="G260" s="20"/>
    </row>
    <row r="261" spans="1:7" x14ac:dyDescent="0.25">
      <c r="A261" s="30"/>
      <c r="B261" s="20"/>
      <c r="C261" s="20"/>
      <c r="D261" s="20"/>
      <c r="E261" s="20"/>
      <c r="F261" s="20"/>
      <c r="G261" s="20"/>
    </row>
    <row r="262" spans="1:7" x14ac:dyDescent="0.25">
      <c r="A262" s="30"/>
      <c r="B262" s="20"/>
      <c r="C262" s="20"/>
      <c r="D262" s="20"/>
      <c r="E262" s="20"/>
      <c r="F262" s="20"/>
      <c r="G262" s="20"/>
    </row>
    <row r="263" spans="1:7" x14ac:dyDescent="0.25">
      <c r="A263" s="30"/>
      <c r="B263" s="20"/>
      <c r="C263" s="20"/>
      <c r="D263" s="20"/>
      <c r="E263" s="20"/>
      <c r="F263" s="20"/>
      <c r="G263" s="20"/>
    </row>
    <row r="264" spans="1:7" x14ac:dyDescent="0.25">
      <c r="A264" s="30"/>
      <c r="B264" s="20"/>
      <c r="C264" s="20"/>
      <c r="D264" s="20"/>
      <c r="E264" s="20"/>
      <c r="F264" s="20"/>
      <c r="G264" s="20"/>
    </row>
    <row r="265" spans="1:7" x14ac:dyDescent="0.25">
      <c r="A265" s="30"/>
      <c r="B265" s="20"/>
      <c r="C265" s="20"/>
      <c r="D265" s="20"/>
      <c r="E265" s="20"/>
      <c r="F265" s="20"/>
      <c r="G265" s="20"/>
    </row>
    <row r="266" spans="1:7" x14ac:dyDescent="0.25">
      <c r="A266" s="30"/>
      <c r="B266" s="20"/>
      <c r="C266" s="20"/>
      <c r="D266" s="20"/>
      <c r="E266" s="20"/>
      <c r="F266" s="20"/>
      <c r="G266" s="20"/>
    </row>
    <row r="267" spans="1:7" x14ac:dyDescent="0.25">
      <c r="A267" s="30"/>
      <c r="B267" s="20"/>
      <c r="C267" s="20"/>
      <c r="D267" s="20"/>
      <c r="E267" s="20"/>
      <c r="F267" s="20"/>
      <c r="G267" s="20"/>
    </row>
    <row r="268" spans="1:7" x14ac:dyDescent="0.25">
      <c r="A268" s="30"/>
      <c r="B268" s="20"/>
      <c r="C268" s="20"/>
      <c r="D268" s="20"/>
      <c r="E268" s="20"/>
      <c r="F268" s="20"/>
      <c r="G268" s="20"/>
    </row>
    <row r="269" spans="1:7" x14ac:dyDescent="0.25">
      <c r="A269" s="30"/>
      <c r="B269" s="20"/>
      <c r="C269" s="20"/>
      <c r="D269" s="20"/>
      <c r="E269" s="20"/>
      <c r="F269" s="20"/>
      <c r="G269" s="20"/>
    </row>
    <row r="270" spans="1:7" x14ac:dyDescent="0.25">
      <c r="A270" s="30"/>
      <c r="B270" s="20"/>
      <c r="C270" s="20"/>
      <c r="D270" s="20"/>
      <c r="E270" s="20"/>
      <c r="F270" s="20"/>
      <c r="G270" s="20"/>
    </row>
    <row r="271" spans="1:7" x14ac:dyDescent="0.25">
      <c r="A271" s="30"/>
      <c r="B271" s="20"/>
      <c r="C271" s="20"/>
      <c r="D271" s="20"/>
      <c r="E271" s="20"/>
      <c r="F271" s="20"/>
      <c r="G271" s="20"/>
    </row>
    <row r="272" spans="1:7" x14ac:dyDescent="0.25">
      <c r="A272" s="30"/>
      <c r="B272" s="20"/>
      <c r="C272" s="20"/>
      <c r="D272" s="20"/>
      <c r="E272" s="20"/>
      <c r="F272" s="20"/>
      <c r="G272" s="20"/>
    </row>
    <row r="273" spans="1:7" x14ac:dyDescent="0.25">
      <c r="A273" s="30"/>
      <c r="B273" s="20"/>
      <c r="C273" s="20"/>
      <c r="D273" s="20"/>
      <c r="E273" s="20"/>
      <c r="F273" s="20"/>
      <c r="G273" s="20"/>
    </row>
    <row r="274" spans="1:7" x14ac:dyDescent="0.25">
      <c r="A274" s="30"/>
      <c r="B274" s="20"/>
      <c r="C274" s="20"/>
      <c r="D274" s="20"/>
      <c r="E274" s="20"/>
      <c r="F274" s="20"/>
      <c r="G274" s="20"/>
    </row>
    <row r="275" spans="1:7" x14ac:dyDescent="0.25">
      <c r="A275" s="30"/>
      <c r="B275" s="20"/>
      <c r="C275" s="20"/>
      <c r="D275" s="20"/>
      <c r="E275" s="20"/>
      <c r="F275" s="20"/>
      <c r="G275" s="20"/>
    </row>
    <row r="276" spans="1:7" x14ac:dyDescent="0.25">
      <c r="A276" s="30"/>
      <c r="B276" s="20"/>
      <c r="C276" s="20"/>
      <c r="D276" s="20"/>
      <c r="E276" s="20"/>
      <c r="F276" s="20"/>
      <c r="G276" s="20"/>
    </row>
    <row r="277" spans="1:7" x14ac:dyDescent="0.25">
      <c r="A277" s="30"/>
      <c r="B277" s="20"/>
      <c r="C277" s="20"/>
      <c r="D277" s="20"/>
      <c r="E277" s="20"/>
      <c r="F277" s="20"/>
      <c r="G277" s="20"/>
    </row>
    <row r="278" spans="1:7" x14ac:dyDescent="0.25">
      <c r="A278" s="30"/>
      <c r="B278" s="20"/>
      <c r="C278" s="20"/>
      <c r="D278" s="20"/>
      <c r="E278" s="20"/>
      <c r="F278" s="20"/>
      <c r="G278" s="20"/>
    </row>
    <row r="279" spans="1:7" x14ac:dyDescent="0.25">
      <c r="A279" s="30"/>
      <c r="B279" s="20"/>
      <c r="C279" s="20"/>
      <c r="D279" s="20"/>
      <c r="E279" s="20"/>
      <c r="F279" s="20"/>
      <c r="G279" s="20"/>
    </row>
    <row r="280" spans="1:7" x14ac:dyDescent="0.25">
      <c r="A280" s="30"/>
      <c r="B280" s="20"/>
      <c r="C280" s="20"/>
      <c r="D280" s="20"/>
      <c r="E280" s="20"/>
      <c r="F280" s="20"/>
      <c r="G280" s="20"/>
    </row>
    <row r="281" spans="1:7" x14ac:dyDescent="0.25">
      <c r="A281" s="30"/>
      <c r="B281" s="20"/>
      <c r="C281" s="20"/>
      <c r="D281" s="20"/>
      <c r="E281" s="20"/>
      <c r="F281" s="20"/>
      <c r="G281" s="20"/>
    </row>
    <row r="282" spans="1:7" x14ac:dyDescent="0.25">
      <c r="A282" s="30"/>
      <c r="B282" s="20"/>
      <c r="C282" s="20"/>
      <c r="D282" s="20"/>
      <c r="E282" s="20"/>
      <c r="F282" s="20"/>
      <c r="G282" s="20"/>
    </row>
    <row r="283" spans="1:7" x14ac:dyDescent="0.25">
      <c r="A283" s="30"/>
      <c r="B283" s="20"/>
      <c r="C283" s="20"/>
      <c r="D283" s="20"/>
      <c r="E283" s="20"/>
      <c r="F283" s="20"/>
      <c r="G283" s="20"/>
    </row>
    <row r="284" spans="1:7" x14ac:dyDescent="0.25">
      <c r="A284" s="30"/>
      <c r="B284" s="20"/>
      <c r="C284" s="20"/>
      <c r="D284" s="20"/>
      <c r="E284" s="20"/>
      <c r="F284" s="20"/>
      <c r="G284" s="20"/>
    </row>
    <row r="285" spans="1:7" x14ac:dyDescent="0.25">
      <c r="A285" s="30"/>
      <c r="B285" s="20"/>
      <c r="C285" s="20"/>
      <c r="D285" s="20"/>
      <c r="E285" s="20"/>
      <c r="F285" s="20"/>
      <c r="G285" s="20"/>
    </row>
    <row r="286" spans="1:7" x14ac:dyDescent="0.25">
      <c r="A286" s="30"/>
      <c r="B286" s="20"/>
      <c r="C286" s="20"/>
      <c r="D286" s="20"/>
      <c r="E286" s="20"/>
      <c r="F286" s="20"/>
      <c r="G286" s="20"/>
    </row>
    <row r="287" spans="1:7" x14ac:dyDescent="0.25">
      <c r="A287" s="30"/>
      <c r="B287" s="20"/>
      <c r="C287" s="20"/>
      <c r="D287" s="20"/>
      <c r="E287" s="20"/>
      <c r="F287" s="20"/>
      <c r="G287" s="20"/>
    </row>
    <row r="288" spans="1:7" x14ac:dyDescent="0.25">
      <c r="A288" s="30"/>
      <c r="B288" s="20"/>
      <c r="C288" s="20"/>
      <c r="D288" s="20"/>
      <c r="E288" s="20"/>
      <c r="F288" s="20"/>
      <c r="G288" s="20"/>
    </row>
    <row r="289" spans="1:7" x14ac:dyDescent="0.25">
      <c r="A289" s="30"/>
      <c r="B289" s="20"/>
      <c r="C289" s="20"/>
      <c r="D289" s="20"/>
      <c r="E289" s="20"/>
      <c r="F289" s="20"/>
      <c r="G289" s="20"/>
    </row>
    <row r="290" spans="1:7" x14ac:dyDescent="0.25">
      <c r="A290" s="30"/>
      <c r="B290" s="20"/>
      <c r="C290" s="20"/>
      <c r="D290" s="20"/>
      <c r="E290" s="20"/>
      <c r="F290" s="20"/>
      <c r="G290" s="20"/>
    </row>
    <row r="291" spans="1:7" x14ac:dyDescent="0.25">
      <c r="A291" s="30"/>
      <c r="B291" s="20"/>
      <c r="C291" s="20"/>
      <c r="D291" s="20"/>
      <c r="E291" s="20"/>
      <c r="F291" s="20"/>
      <c r="G291" s="20"/>
    </row>
    <row r="292" spans="1:7" x14ac:dyDescent="0.25">
      <c r="A292" s="30"/>
      <c r="B292" s="20"/>
      <c r="C292" s="20"/>
      <c r="D292" s="20"/>
      <c r="E292" s="20"/>
      <c r="F292" s="20"/>
      <c r="G292" s="20"/>
    </row>
    <row r="293" spans="1:7" x14ac:dyDescent="0.25">
      <c r="A293" s="30"/>
      <c r="B293" s="20"/>
      <c r="C293" s="20"/>
      <c r="D293" s="20"/>
      <c r="E293" s="20"/>
      <c r="F293" s="20"/>
      <c r="G293" s="20"/>
    </row>
    <row r="294" spans="1:7" x14ac:dyDescent="0.25">
      <c r="A294" s="30"/>
      <c r="B294" s="20"/>
      <c r="C294" s="20"/>
      <c r="D294" s="20"/>
      <c r="E294" s="20"/>
      <c r="F294" s="20"/>
      <c r="G294" s="20"/>
    </row>
    <row r="295" spans="1:7" x14ac:dyDescent="0.25">
      <c r="A295" s="30"/>
      <c r="B295" s="20"/>
      <c r="C295" s="20"/>
      <c r="D295" s="20"/>
      <c r="E295" s="20"/>
      <c r="F295" s="20"/>
      <c r="G295" s="20"/>
    </row>
    <row r="296" spans="1:7" x14ac:dyDescent="0.25">
      <c r="A296" s="30"/>
      <c r="B296" s="20"/>
      <c r="C296" s="20"/>
      <c r="D296" s="20"/>
      <c r="E296" s="20"/>
      <c r="F296" s="20"/>
      <c r="G296" s="20"/>
    </row>
    <row r="297" spans="1:7" x14ac:dyDescent="0.25">
      <c r="A297" s="30"/>
      <c r="B297" s="20"/>
      <c r="C297" s="20"/>
      <c r="D297" s="20"/>
      <c r="E297" s="20"/>
      <c r="F297" s="20"/>
      <c r="G297" s="20"/>
    </row>
    <row r="298" spans="1:7" x14ac:dyDescent="0.25">
      <c r="A298" s="30"/>
      <c r="B298" s="20"/>
      <c r="C298" s="20"/>
      <c r="D298" s="20"/>
      <c r="E298" s="20"/>
      <c r="F298" s="20"/>
      <c r="G298" s="20"/>
    </row>
    <row r="299" spans="1:7" x14ac:dyDescent="0.25">
      <c r="A299" s="30"/>
      <c r="B299" s="20"/>
      <c r="C299" s="20"/>
      <c r="D299" s="20"/>
      <c r="E299" s="20"/>
      <c r="F299" s="20"/>
      <c r="G299" s="20"/>
    </row>
    <row r="300" spans="1:7" x14ac:dyDescent="0.25">
      <c r="A300" s="30"/>
      <c r="B300" s="20"/>
      <c r="C300" s="20"/>
      <c r="D300" s="20"/>
      <c r="E300" s="20"/>
      <c r="F300" s="20"/>
      <c r="G300" s="20"/>
    </row>
    <row r="301" spans="1:7" x14ac:dyDescent="0.25">
      <c r="A301" s="30"/>
      <c r="B301" s="20"/>
      <c r="C301" s="20"/>
      <c r="D301" s="20"/>
      <c r="E301" s="20"/>
      <c r="F301" s="20"/>
      <c r="G301" s="20"/>
    </row>
    <row r="302" spans="1:7" x14ac:dyDescent="0.25">
      <c r="A302" s="30"/>
      <c r="B302" s="20"/>
      <c r="C302" s="20"/>
      <c r="D302" s="20"/>
      <c r="E302" s="20"/>
      <c r="F302" s="20"/>
      <c r="G302" s="20"/>
    </row>
    <row r="303" spans="1:7" x14ac:dyDescent="0.25">
      <c r="A303" s="30"/>
      <c r="B303" s="20"/>
      <c r="C303" s="20"/>
      <c r="D303" s="20"/>
      <c r="E303" s="20"/>
      <c r="F303" s="20"/>
      <c r="G303" s="20"/>
    </row>
    <row r="304" spans="1:7" x14ac:dyDescent="0.25">
      <c r="A304" s="30"/>
      <c r="B304" s="20"/>
      <c r="C304" s="20"/>
      <c r="D304" s="20"/>
      <c r="E304" s="20"/>
      <c r="F304" s="20"/>
      <c r="G304" s="20"/>
    </row>
    <row r="305" spans="1:7" x14ac:dyDescent="0.25">
      <c r="A305" s="30"/>
      <c r="B305" s="20"/>
      <c r="C305" s="20"/>
      <c r="D305" s="20"/>
      <c r="E305" s="20"/>
      <c r="F305" s="20"/>
      <c r="G305" s="20"/>
    </row>
    <row r="306" spans="1:7" x14ac:dyDescent="0.25">
      <c r="A306" s="30"/>
      <c r="B306" s="20"/>
      <c r="C306" s="20"/>
      <c r="D306" s="20"/>
      <c r="E306" s="20"/>
      <c r="F306" s="20"/>
      <c r="G306" s="20"/>
    </row>
    <row r="307" spans="1:7" x14ac:dyDescent="0.25">
      <c r="A307" s="30"/>
      <c r="B307" s="20"/>
      <c r="C307" s="20"/>
      <c r="D307" s="20"/>
      <c r="E307" s="20"/>
      <c r="F307" s="20"/>
      <c r="G307" s="20"/>
    </row>
    <row r="308" spans="1:7" x14ac:dyDescent="0.25">
      <c r="A308" s="30"/>
      <c r="B308" s="20"/>
      <c r="C308" s="20"/>
      <c r="D308" s="20"/>
      <c r="E308" s="20"/>
      <c r="F308" s="20"/>
      <c r="G308" s="20"/>
    </row>
    <row r="309" spans="1:7" x14ac:dyDescent="0.25">
      <c r="A309" s="30"/>
      <c r="B309" s="20"/>
      <c r="C309" s="20"/>
      <c r="D309" s="20"/>
      <c r="E309" s="20"/>
      <c r="F309" s="20"/>
      <c r="G309" s="20"/>
    </row>
    <row r="310" spans="1:7" x14ac:dyDescent="0.25">
      <c r="A310" s="30"/>
      <c r="B310" s="20"/>
      <c r="C310" s="20"/>
      <c r="D310" s="20"/>
      <c r="E310" s="20"/>
      <c r="F310" s="20"/>
      <c r="G310" s="20"/>
    </row>
    <row r="311" spans="1:7" x14ac:dyDescent="0.25">
      <c r="A311" s="30"/>
      <c r="B311" s="20"/>
      <c r="C311" s="20"/>
      <c r="D311" s="20"/>
      <c r="E311" s="20"/>
      <c r="F311" s="20"/>
      <c r="G311" s="20"/>
    </row>
    <row r="312" spans="1:7" x14ac:dyDescent="0.25">
      <c r="A312" s="30"/>
      <c r="B312" s="20"/>
      <c r="C312" s="20"/>
      <c r="D312" s="20"/>
      <c r="E312" s="20"/>
      <c r="F312" s="20"/>
      <c r="G312" s="20"/>
    </row>
    <row r="313" spans="1:7" x14ac:dyDescent="0.25">
      <c r="A313" s="30"/>
      <c r="B313" s="20"/>
      <c r="C313" s="20"/>
      <c r="D313" s="20"/>
      <c r="E313" s="20"/>
      <c r="F313" s="20"/>
      <c r="G313" s="20"/>
    </row>
    <row r="314" spans="1:7" x14ac:dyDescent="0.25">
      <c r="A314" s="30"/>
      <c r="B314" s="20"/>
      <c r="C314" s="20"/>
      <c r="D314" s="20"/>
      <c r="E314" s="20"/>
      <c r="F314" s="20"/>
      <c r="G314" s="20"/>
    </row>
    <row r="315" spans="1:7" x14ac:dyDescent="0.25">
      <c r="A315" s="30"/>
      <c r="B315" s="20"/>
      <c r="C315" s="20"/>
      <c r="D315" s="20"/>
      <c r="E315" s="20"/>
      <c r="F315" s="20"/>
      <c r="G315" s="20"/>
    </row>
    <row r="316" spans="1:7" x14ac:dyDescent="0.25">
      <c r="A316" s="30"/>
      <c r="B316" s="20"/>
      <c r="C316" s="20"/>
      <c r="D316" s="20"/>
      <c r="E316" s="20"/>
      <c r="F316" s="20"/>
      <c r="G316" s="20"/>
    </row>
    <row r="317" spans="1:7" x14ac:dyDescent="0.25">
      <c r="A317" s="30"/>
      <c r="B317" s="20"/>
      <c r="C317" s="20"/>
      <c r="D317" s="20"/>
      <c r="E317" s="20"/>
      <c r="F317" s="20"/>
      <c r="G317" s="20"/>
    </row>
    <row r="318" spans="1:7" x14ac:dyDescent="0.25">
      <c r="A318" s="30"/>
      <c r="B318" s="20"/>
      <c r="C318" s="20"/>
      <c r="D318" s="20"/>
      <c r="E318" s="20"/>
      <c r="F318" s="20"/>
      <c r="G318" s="20"/>
    </row>
    <row r="319" spans="1:7" x14ac:dyDescent="0.25">
      <c r="A319" s="30"/>
      <c r="B319" s="20"/>
      <c r="C319" s="20"/>
      <c r="D319" s="20"/>
      <c r="E319" s="20"/>
      <c r="F319" s="20"/>
      <c r="G319" s="20"/>
    </row>
    <row r="320" spans="1:7" x14ac:dyDescent="0.25">
      <c r="A320" s="30"/>
      <c r="B320" s="20"/>
      <c r="C320" s="20"/>
      <c r="D320" s="20"/>
      <c r="E320" s="20"/>
      <c r="F320" s="20"/>
      <c r="G320" s="20"/>
    </row>
    <row r="321" spans="1:7" x14ac:dyDescent="0.25">
      <c r="A321" s="30"/>
      <c r="B321" s="20"/>
      <c r="C321" s="20"/>
      <c r="D321" s="20"/>
      <c r="E321" s="20"/>
      <c r="F321" s="20"/>
      <c r="G321" s="20"/>
    </row>
    <row r="322" spans="1:7" x14ac:dyDescent="0.25">
      <c r="A322" s="30"/>
      <c r="B322" s="20"/>
      <c r="C322" s="20"/>
      <c r="D322" s="20"/>
      <c r="E322" s="20"/>
      <c r="F322" s="20"/>
      <c r="G322" s="20"/>
    </row>
    <row r="323" spans="1:7" x14ac:dyDescent="0.25">
      <c r="A323" s="30"/>
      <c r="B323" s="20"/>
      <c r="C323" s="20"/>
      <c r="D323" s="20"/>
      <c r="E323" s="20"/>
      <c r="F323" s="20"/>
      <c r="G323" s="20"/>
    </row>
    <row r="324" spans="1:7" x14ac:dyDescent="0.25">
      <c r="A324" s="30"/>
      <c r="B324" s="20"/>
      <c r="C324" s="20"/>
      <c r="D324" s="20"/>
      <c r="E324" s="20"/>
      <c r="F324" s="20"/>
      <c r="G324" s="20"/>
    </row>
    <row r="325" spans="1:7" x14ac:dyDescent="0.25">
      <c r="A325" s="30"/>
      <c r="B325" s="20"/>
      <c r="C325" s="20"/>
      <c r="D325" s="20"/>
      <c r="E325" s="20"/>
      <c r="F325" s="20"/>
      <c r="G325" s="20"/>
    </row>
    <row r="326" spans="1:7" x14ac:dyDescent="0.25">
      <c r="A326" s="30"/>
      <c r="B326" s="20"/>
      <c r="C326" s="20"/>
      <c r="D326" s="20"/>
      <c r="E326" s="20"/>
      <c r="F326" s="20"/>
      <c r="G326" s="20"/>
    </row>
    <row r="327" spans="1:7" x14ac:dyDescent="0.25">
      <c r="A327" s="30"/>
      <c r="B327" s="20"/>
      <c r="C327" s="20"/>
      <c r="D327" s="20"/>
      <c r="E327" s="20"/>
      <c r="F327" s="20"/>
      <c r="G327" s="20"/>
    </row>
    <row r="328" spans="1:7" x14ac:dyDescent="0.25">
      <c r="A328" s="30"/>
      <c r="B328" s="20"/>
      <c r="C328" s="20"/>
      <c r="D328" s="20"/>
      <c r="E328" s="20"/>
      <c r="F328" s="20"/>
      <c r="G328" s="20"/>
    </row>
    <row r="329" spans="1:7" x14ac:dyDescent="0.25">
      <c r="A329" s="30"/>
      <c r="B329" s="20"/>
      <c r="C329" s="20"/>
      <c r="D329" s="20"/>
      <c r="E329" s="20"/>
      <c r="F329" s="20"/>
      <c r="G329" s="20"/>
    </row>
    <row r="330" spans="1:7" x14ac:dyDescent="0.25">
      <c r="A330" s="30"/>
      <c r="B330" s="20"/>
      <c r="C330" s="20"/>
      <c r="D330" s="20"/>
      <c r="E330" s="20"/>
      <c r="F330" s="20"/>
      <c r="G330" s="20"/>
    </row>
    <row r="331" spans="1:7" x14ac:dyDescent="0.25">
      <c r="A331" s="30"/>
      <c r="B331" s="20"/>
      <c r="C331" s="20"/>
      <c r="D331" s="20"/>
      <c r="E331" s="20"/>
      <c r="F331" s="20"/>
      <c r="G331" s="20"/>
    </row>
    <row r="332" spans="1:7" x14ac:dyDescent="0.25">
      <c r="A332" s="30"/>
      <c r="B332" s="20"/>
      <c r="C332" s="20"/>
      <c r="D332" s="20"/>
      <c r="E332" s="20"/>
      <c r="F332" s="20"/>
      <c r="G332" s="20"/>
    </row>
    <row r="333" spans="1:7" x14ac:dyDescent="0.25">
      <c r="A333" s="30"/>
      <c r="B333" s="20"/>
      <c r="C333" s="20"/>
      <c r="D333" s="20"/>
      <c r="E333" s="20"/>
      <c r="F333" s="20"/>
      <c r="G333" s="20"/>
    </row>
    <row r="334" spans="1:7" x14ac:dyDescent="0.25">
      <c r="A334" s="30"/>
      <c r="B334" s="20"/>
      <c r="C334" s="20"/>
      <c r="D334" s="20"/>
      <c r="E334" s="20"/>
      <c r="F334" s="20"/>
      <c r="G334" s="20"/>
    </row>
    <row r="335" spans="1:7" x14ac:dyDescent="0.25">
      <c r="A335" s="30"/>
      <c r="B335" s="20"/>
      <c r="C335" s="20"/>
      <c r="D335" s="20"/>
      <c r="E335" s="20"/>
      <c r="F335" s="20"/>
      <c r="G335" s="20"/>
    </row>
    <row r="336" spans="1:7" x14ac:dyDescent="0.25">
      <c r="A336" s="30"/>
      <c r="B336" s="20"/>
      <c r="C336" s="20"/>
      <c r="D336" s="20"/>
      <c r="E336" s="20"/>
      <c r="F336" s="20"/>
      <c r="G336" s="20"/>
    </row>
    <row r="337" spans="1:7" x14ac:dyDescent="0.25">
      <c r="A337" s="30"/>
      <c r="B337" s="20"/>
      <c r="C337" s="20"/>
      <c r="D337" s="20"/>
      <c r="E337" s="20"/>
      <c r="F337" s="20"/>
      <c r="G337" s="20"/>
    </row>
    <row r="338" spans="1:7" x14ac:dyDescent="0.25">
      <c r="A338" s="30"/>
      <c r="B338" s="20"/>
      <c r="C338" s="20"/>
      <c r="D338" s="20"/>
      <c r="E338" s="20"/>
      <c r="F338" s="20"/>
      <c r="G338" s="20"/>
    </row>
    <row r="339" spans="1:7" x14ac:dyDescent="0.25">
      <c r="A339" s="30"/>
      <c r="B339" s="20"/>
      <c r="C339" s="20"/>
      <c r="D339" s="20"/>
      <c r="E339" s="20"/>
      <c r="F339" s="20"/>
      <c r="G339" s="20"/>
    </row>
    <row r="340" spans="1:7" x14ac:dyDescent="0.25">
      <c r="A340" s="30"/>
      <c r="B340" s="20"/>
      <c r="C340" s="20"/>
      <c r="D340" s="20"/>
      <c r="E340" s="20"/>
      <c r="F340" s="20"/>
      <c r="G340" s="20"/>
    </row>
    <row r="341" spans="1:7" x14ac:dyDescent="0.25">
      <c r="A341" s="30"/>
      <c r="B341" s="20"/>
      <c r="C341" s="20"/>
      <c r="D341" s="20"/>
      <c r="E341" s="20"/>
      <c r="F341" s="20"/>
      <c r="G341" s="20"/>
    </row>
    <row r="342" spans="1:7" x14ac:dyDescent="0.25">
      <c r="A342" s="30"/>
      <c r="B342" s="20"/>
      <c r="C342" s="20"/>
      <c r="D342" s="20"/>
      <c r="E342" s="20"/>
      <c r="F342" s="20"/>
      <c r="G342" s="20"/>
    </row>
    <row r="343" spans="1:7" x14ac:dyDescent="0.25">
      <c r="A343" s="30"/>
      <c r="B343" s="20"/>
      <c r="C343" s="20"/>
      <c r="D343" s="20"/>
      <c r="E343" s="20"/>
      <c r="F343" s="20"/>
      <c r="G343" s="20"/>
    </row>
    <row r="344" spans="1:7" x14ac:dyDescent="0.25">
      <c r="A344" s="30"/>
      <c r="B344" s="20"/>
      <c r="C344" s="20"/>
      <c r="D344" s="20"/>
      <c r="E344" s="20"/>
      <c r="F344" s="20"/>
      <c r="G344" s="20"/>
    </row>
    <row r="345" spans="1:7" x14ac:dyDescent="0.25">
      <c r="A345" s="30"/>
      <c r="B345" s="20"/>
      <c r="C345" s="20"/>
      <c r="D345" s="20"/>
      <c r="E345" s="20"/>
      <c r="F345" s="20"/>
      <c r="G345" s="20"/>
    </row>
    <row r="346" spans="1:7" x14ac:dyDescent="0.25">
      <c r="A346" s="30"/>
      <c r="B346" s="20"/>
      <c r="C346" s="20"/>
      <c r="D346" s="20"/>
      <c r="E346" s="20"/>
      <c r="F346" s="20"/>
      <c r="G346" s="20"/>
    </row>
    <row r="347" spans="1:7" x14ac:dyDescent="0.25">
      <c r="A347" s="30"/>
      <c r="B347" s="20"/>
      <c r="C347" s="20"/>
      <c r="D347" s="20"/>
      <c r="E347" s="20"/>
      <c r="F347" s="20"/>
      <c r="G347" s="20"/>
    </row>
    <row r="348" spans="1:7" x14ac:dyDescent="0.25">
      <c r="A348" s="30"/>
      <c r="B348" s="20"/>
      <c r="C348" s="20"/>
      <c r="D348" s="20"/>
      <c r="E348" s="20"/>
      <c r="F348" s="20"/>
      <c r="G348" s="20"/>
    </row>
    <row r="349" spans="1:7" x14ac:dyDescent="0.25">
      <c r="A349" s="30"/>
      <c r="B349" s="20"/>
      <c r="C349" s="20"/>
      <c r="D349" s="20"/>
      <c r="E349" s="20"/>
      <c r="F349" s="20"/>
      <c r="G349" s="20"/>
    </row>
    <row r="350" spans="1:7" x14ac:dyDescent="0.25">
      <c r="A350" s="30"/>
      <c r="B350" s="20"/>
      <c r="C350" s="20"/>
      <c r="D350" s="20"/>
      <c r="E350" s="20"/>
      <c r="F350" s="20"/>
      <c r="G350" s="20"/>
    </row>
    <row r="351" spans="1:7" x14ac:dyDescent="0.25">
      <c r="A351" s="30"/>
      <c r="B351" s="20"/>
      <c r="C351" s="20"/>
      <c r="D351" s="20"/>
      <c r="E351" s="20"/>
      <c r="F351" s="20"/>
      <c r="G351" s="20"/>
    </row>
    <row r="352" spans="1:7" x14ac:dyDescent="0.25">
      <c r="A352" s="30"/>
      <c r="B352" s="20"/>
      <c r="C352" s="20"/>
      <c r="D352" s="20"/>
      <c r="E352" s="20"/>
      <c r="F352" s="20"/>
      <c r="G352" s="20"/>
    </row>
    <row r="353" spans="1:7" x14ac:dyDescent="0.25">
      <c r="A353" s="30"/>
      <c r="B353" s="20"/>
      <c r="C353" s="20"/>
      <c r="D353" s="20"/>
      <c r="E353" s="20"/>
      <c r="F353" s="20"/>
      <c r="G353" s="20"/>
    </row>
    <row r="354" spans="1:7" x14ac:dyDescent="0.25">
      <c r="A354" s="30"/>
      <c r="B354" s="20"/>
      <c r="C354" s="20"/>
      <c r="D354" s="20"/>
      <c r="E354" s="20"/>
      <c r="F354" s="20"/>
      <c r="G354" s="20"/>
    </row>
    <row r="355" spans="1:7" x14ac:dyDescent="0.25">
      <c r="A355" s="30"/>
      <c r="B355" s="20"/>
      <c r="C355" s="20"/>
      <c r="D355" s="20"/>
      <c r="E355" s="20"/>
      <c r="F355" s="20"/>
      <c r="G355" s="20"/>
    </row>
    <row r="356" spans="1:7" x14ac:dyDescent="0.25">
      <c r="A356" s="30"/>
      <c r="B356" s="20"/>
      <c r="C356" s="20"/>
      <c r="D356" s="20"/>
      <c r="E356" s="20"/>
      <c r="F356" s="20"/>
      <c r="G356" s="20"/>
    </row>
    <row r="357" spans="1:7" x14ac:dyDescent="0.25">
      <c r="A357" s="30"/>
      <c r="B357" s="20"/>
      <c r="C357" s="20"/>
      <c r="D357" s="20"/>
      <c r="E357" s="20"/>
      <c r="F357" s="20"/>
      <c r="G357" s="20"/>
    </row>
    <row r="358" spans="1:7" x14ac:dyDescent="0.25">
      <c r="A358" s="30"/>
      <c r="B358" s="20"/>
      <c r="C358" s="20"/>
      <c r="D358" s="20"/>
      <c r="E358" s="20"/>
      <c r="F358" s="20"/>
      <c r="G358" s="20"/>
    </row>
    <row r="359" spans="1:7" x14ac:dyDescent="0.25">
      <c r="A359" s="30"/>
      <c r="B359" s="20"/>
      <c r="C359" s="20"/>
      <c r="D359" s="20"/>
      <c r="E359" s="20"/>
      <c r="F359" s="20"/>
      <c r="G359" s="20"/>
    </row>
    <row r="360" spans="1:7" x14ac:dyDescent="0.25">
      <c r="A360" s="30"/>
      <c r="B360" s="20"/>
      <c r="C360" s="20"/>
      <c r="D360" s="20"/>
      <c r="E360" s="20"/>
      <c r="F360" s="20"/>
      <c r="G360" s="20"/>
    </row>
    <row r="361" spans="1:7" x14ac:dyDescent="0.25">
      <c r="A361" s="30"/>
      <c r="B361" s="20"/>
      <c r="C361" s="20"/>
      <c r="D361" s="20"/>
      <c r="E361" s="20"/>
      <c r="F361" s="20"/>
      <c r="G361" s="20"/>
    </row>
    <row r="362" spans="1:7" x14ac:dyDescent="0.25">
      <c r="A362" s="30"/>
      <c r="B362" s="20"/>
      <c r="C362" s="20"/>
      <c r="D362" s="20"/>
      <c r="E362" s="20"/>
      <c r="F362" s="20"/>
      <c r="G362" s="20"/>
    </row>
    <row r="363" spans="1:7" x14ac:dyDescent="0.25">
      <c r="A363" s="30"/>
      <c r="B363" s="20"/>
      <c r="C363" s="20"/>
      <c r="D363" s="20"/>
      <c r="E363" s="20"/>
      <c r="F363" s="20"/>
      <c r="G363" s="20"/>
    </row>
    <row r="364" spans="1:7" x14ac:dyDescent="0.25">
      <c r="A364" s="30"/>
      <c r="B364" s="20"/>
      <c r="C364" s="20"/>
      <c r="D364" s="20"/>
      <c r="E364" s="20"/>
      <c r="F364" s="20"/>
      <c r="G364" s="20"/>
    </row>
    <row r="365" spans="1:7" x14ac:dyDescent="0.25">
      <c r="A365" s="30"/>
      <c r="B365" s="20"/>
      <c r="C365" s="20"/>
      <c r="D365" s="20"/>
      <c r="E365" s="20"/>
      <c r="F365" s="20"/>
      <c r="G365" s="20"/>
    </row>
    <row r="366" spans="1:7" x14ac:dyDescent="0.25">
      <c r="A366" s="30"/>
      <c r="B366" s="20"/>
      <c r="C366" s="20"/>
      <c r="D366" s="20"/>
      <c r="E366" s="20"/>
      <c r="F366" s="20"/>
      <c r="G366" s="20"/>
    </row>
    <row r="367" spans="1:7" x14ac:dyDescent="0.25">
      <c r="A367" s="30"/>
      <c r="B367" s="20"/>
      <c r="C367" s="20"/>
      <c r="D367" s="20"/>
      <c r="E367" s="20"/>
      <c r="F367" s="20"/>
      <c r="G367" s="20"/>
    </row>
    <row r="368" spans="1:7" x14ac:dyDescent="0.25">
      <c r="A368" s="30"/>
      <c r="B368" s="20"/>
      <c r="C368" s="20"/>
      <c r="D368" s="20"/>
      <c r="E368" s="20"/>
      <c r="F368" s="20"/>
      <c r="G368" s="20"/>
    </row>
    <row r="369" spans="1:7" x14ac:dyDescent="0.25">
      <c r="A369" s="30"/>
      <c r="B369" s="20"/>
      <c r="C369" s="20"/>
      <c r="D369" s="20"/>
      <c r="E369" s="20"/>
      <c r="F369" s="20"/>
      <c r="G369" s="20"/>
    </row>
    <row r="370" spans="1:7" x14ac:dyDescent="0.25">
      <c r="A370" s="30"/>
      <c r="B370" s="20"/>
      <c r="C370" s="20"/>
      <c r="D370" s="20"/>
      <c r="E370" s="20"/>
      <c r="F370" s="20"/>
      <c r="G370" s="20"/>
    </row>
    <row r="371" spans="1:7" x14ac:dyDescent="0.25">
      <c r="A371" s="30"/>
      <c r="B371" s="20"/>
      <c r="C371" s="20"/>
      <c r="D371" s="20"/>
      <c r="E371" s="20"/>
      <c r="F371" s="20"/>
      <c r="G371" s="20"/>
    </row>
    <row r="372" spans="1:7" x14ac:dyDescent="0.25">
      <c r="A372" s="30"/>
      <c r="B372" s="20"/>
      <c r="C372" s="20"/>
      <c r="D372" s="20"/>
      <c r="E372" s="20"/>
      <c r="F372" s="20"/>
      <c r="G372" s="20"/>
    </row>
    <row r="373" spans="1:7" x14ac:dyDescent="0.25">
      <c r="A373" s="30"/>
      <c r="B373" s="20"/>
      <c r="C373" s="20"/>
      <c r="D373" s="20"/>
      <c r="E373" s="20"/>
      <c r="F373" s="20"/>
      <c r="G373" s="20"/>
    </row>
    <row r="374" spans="1:7" x14ac:dyDescent="0.25">
      <c r="A374" s="30"/>
      <c r="B374" s="20"/>
      <c r="C374" s="20"/>
      <c r="D374" s="20"/>
      <c r="E374" s="20"/>
      <c r="F374" s="20"/>
      <c r="G374" s="20"/>
    </row>
    <row r="375" spans="1:7" x14ac:dyDescent="0.25">
      <c r="A375" s="30"/>
      <c r="B375" s="20"/>
      <c r="C375" s="20"/>
      <c r="D375" s="20"/>
      <c r="E375" s="20"/>
      <c r="F375" s="20"/>
      <c r="G375" s="20"/>
    </row>
    <row r="376" spans="1:7" x14ac:dyDescent="0.25">
      <c r="A376" s="30"/>
      <c r="B376" s="20"/>
      <c r="C376" s="20"/>
      <c r="D376" s="20"/>
      <c r="E376" s="20"/>
      <c r="F376" s="20"/>
      <c r="G376" s="20"/>
    </row>
    <row r="377" spans="1:7" x14ac:dyDescent="0.25">
      <c r="A377" s="30"/>
      <c r="B377" s="20"/>
      <c r="C377" s="20"/>
      <c r="D377" s="20"/>
      <c r="E377" s="20"/>
      <c r="F377" s="20"/>
      <c r="G377" s="20"/>
    </row>
    <row r="378" spans="1:7" x14ac:dyDescent="0.25">
      <c r="A378" s="30"/>
      <c r="B378" s="20"/>
      <c r="C378" s="20"/>
      <c r="D378" s="20"/>
      <c r="E378" s="20"/>
      <c r="F378" s="20"/>
      <c r="G378" s="20"/>
    </row>
    <row r="379" spans="1:7" x14ac:dyDescent="0.25">
      <c r="A379" s="30"/>
      <c r="B379" s="20"/>
      <c r="C379" s="20"/>
      <c r="D379" s="20"/>
      <c r="E379" s="20"/>
      <c r="F379" s="20"/>
      <c r="G379" s="20"/>
    </row>
    <row r="380" spans="1:7" x14ac:dyDescent="0.25">
      <c r="A380" s="30"/>
      <c r="B380" s="20"/>
      <c r="C380" s="20"/>
      <c r="D380" s="20"/>
      <c r="E380" s="20"/>
      <c r="F380" s="20"/>
      <c r="G380" s="20"/>
    </row>
    <row r="381" spans="1:7" x14ac:dyDescent="0.25">
      <c r="A381" s="30"/>
      <c r="B381" s="20"/>
      <c r="C381" s="20"/>
      <c r="D381" s="20"/>
      <c r="E381" s="20"/>
      <c r="F381" s="20"/>
      <c r="G381" s="20"/>
    </row>
    <row r="382" spans="1:7" x14ac:dyDescent="0.25">
      <c r="A382" s="30"/>
      <c r="B382" s="20"/>
      <c r="C382" s="20"/>
      <c r="D382" s="20"/>
      <c r="E382" s="20"/>
      <c r="F382" s="20"/>
      <c r="G382" s="20"/>
    </row>
    <row r="383" spans="1:7" x14ac:dyDescent="0.25">
      <c r="A383" s="30"/>
      <c r="B383" s="20"/>
      <c r="C383" s="20"/>
      <c r="D383" s="20"/>
      <c r="E383" s="20"/>
      <c r="F383" s="20"/>
      <c r="G383" s="20"/>
    </row>
    <row r="384" spans="1:7" x14ac:dyDescent="0.25">
      <c r="A384" s="30"/>
      <c r="B384" s="20"/>
      <c r="C384" s="20"/>
      <c r="D384" s="20"/>
      <c r="E384" s="20"/>
      <c r="F384" s="20"/>
      <c r="G384" s="20"/>
    </row>
    <row r="385" spans="1:7" x14ac:dyDescent="0.25">
      <c r="A385" s="30"/>
      <c r="B385" s="20"/>
      <c r="C385" s="20"/>
      <c r="D385" s="20"/>
      <c r="E385" s="20"/>
      <c r="F385" s="20"/>
      <c r="G385" s="20"/>
    </row>
    <row r="386" spans="1:7" x14ac:dyDescent="0.25">
      <c r="A386" s="30"/>
      <c r="B386" s="20"/>
      <c r="C386" s="20"/>
      <c r="D386" s="20"/>
      <c r="E386" s="20"/>
      <c r="F386" s="20"/>
      <c r="G386" s="20"/>
    </row>
    <row r="387" spans="1:7" x14ac:dyDescent="0.25">
      <c r="A387" s="30"/>
      <c r="B387" s="20"/>
      <c r="C387" s="20"/>
      <c r="D387" s="20"/>
      <c r="E387" s="20"/>
      <c r="F387" s="20"/>
      <c r="G387" s="20"/>
    </row>
    <row r="388" spans="1:7" x14ac:dyDescent="0.25">
      <c r="A388" s="30"/>
      <c r="B388" s="20"/>
      <c r="C388" s="20"/>
      <c r="D388" s="20"/>
      <c r="E388" s="20"/>
      <c r="F388" s="20"/>
      <c r="G388" s="20"/>
    </row>
    <row r="389" spans="1:7" x14ac:dyDescent="0.25">
      <c r="A389" s="30"/>
      <c r="B389" s="20"/>
      <c r="C389" s="20"/>
      <c r="D389" s="20"/>
      <c r="E389" s="20"/>
      <c r="F389" s="20"/>
      <c r="G389" s="20"/>
    </row>
    <row r="390" spans="1:7" x14ac:dyDescent="0.25">
      <c r="A390" s="30"/>
      <c r="B390" s="20"/>
      <c r="C390" s="20"/>
      <c r="D390" s="20"/>
      <c r="E390" s="20"/>
      <c r="F390" s="20"/>
      <c r="G390" s="20"/>
    </row>
    <row r="391" spans="1:7" x14ac:dyDescent="0.25">
      <c r="A391" s="30"/>
      <c r="B391" s="20"/>
      <c r="C391" s="20"/>
      <c r="D391" s="20"/>
      <c r="E391" s="20"/>
      <c r="F391" s="20"/>
      <c r="G391" s="2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1"/>
  <sheetViews>
    <sheetView topLeftCell="S13" workbookViewId="0">
      <selection activeCell="AF15" sqref="AF15"/>
    </sheetView>
  </sheetViews>
  <sheetFormatPr defaultRowHeight="15" x14ac:dyDescent="0.25"/>
  <cols>
    <col min="1" max="1" width="9.140625" style="26"/>
    <col min="3" max="3" width="13.7109375" customWidth="1"/>
    <col min="4" max="4" width="13.42578125" customWidth="1"/>
    <col min="5" max="5" width="15.42578125" customWidth="1"/>
    <col min="6" max="6" width="9.28515625" customWidth="1"/>
    <col min="7" max="7" width="11.7109375" customWidth="1"/>
    <col min="8" max="8" width="10.5703125" customWidth="1"/>
    <col min="9" max="11" width="10.28515625" customWidth="1"/>
    <col min="12" max="12" width="10.140625" bestFit="1" customWidth="1"/>
    <col min="21" max="21" width="11" customWidth="1"/>
    <col min="30" max="31" width="9.5703125" bestFit="1" customWidth="1"/>
    <col min="32" max="32" width="19.85546875" bestFit="1" customWidth="1"/>
  </cols>
  <sheetData>
    <row r="1" spans="1:36" x14ac:dyDescent="0.25">
      <c r="A1" s="131"/>
      <c r="B1" s="132" t="s">
        <v>12</v>
      </c>
      <c r="C1" s="132" t="s">
        <v>57</v>
      </c>
      <c r="D1" s="132" t="s">
        <v>60</v>
      </c>
      <c r="E1" s="132" t="s">
        <v>23</v>
      </c>
      <c r="F1" s="132" t="s">
        <v>46</v>
      </c>
      <c r="G1" s="132" t="s">
        <v>12</v>
      </c>
      <c r="H1" s="132" t="s">
        <v>10</v>
      </c>
      <c r="I1" s="132" t="s">
        <v>62</v>
      </c>
      <c r="J1" s="132"/>
      <c r="K1" s="132"/>
      <c r="L1" s="132" t="s">
        <v>46</v>
      </c>
      <c r="M1" s="132" t="s">
        <v>12</v>
      </c>
      <c r="N1" s="132" t="s">
        <v>10</v>
      </c>
      <c r="O1" s="132" t="s">
        <v>62</v>
      </c>
      <c r="P1" s="132" t="s">
        <v>70</v>
      </c>
      <c r="Q1" s="132" t="s">
        <v>70</v>
      </c>
      <c r="R1" s="132" t="s">
        <v>71</v>
      </c>
      <c r="S1" s="132" t="s">
        <v>72</v>
      </c>
    </row>
    <row r="2" spans="1:36" x14ac:dyDescent="0.25">
      <c r="A2" s="131"/>
      <c r="B2" s="132" t="s">
        <v>37</v>
      </c>
      <c r="C2" s="132" t="s">
        <v>58</v>
      </c>
      <c r="D2" s="132" t="s">
        <v>59</v>
      </c>
      <c r="E2" s="132"/>
      <c r="F2" s="132"/>
      <c r="G2" s="132" t="s">
        <v>61</v>
      </c>
      <c r="H2" s="132" t="s">
        <v>69</v>
      </c>
      <c r="I2" s="132" t="s">
        <v>63</v>
      </c>
      <c r="J2" s="132"/>
      <c r="K2" s="132"/>
      <c r="L2" s="132"/>
      <c r="M2" s="132" t="s">
        <v>61</v>
      </c>
      <c r="N2" s="132"/>
      <c r="O2" s="132" t="s">
        <v>63</v>
      </c>
      <c r="P2" s="136">
        <v>1</v>
      </c>
      <c r="Q2" s="137">
        <v>1.5</v>
      </c>
      <c r="R2" s="136">
        <v>1</v>
      </c>
      <c r="S2" s="136">
        <v>1.5</v>
      </c>
      <c r="AF2" t="s">
        <v>74</v>
      </c>
    </row>
    <row r="3" spans="1:36" x14ac:dyDescent="0.25">
      <c r="A3" s="30"/>
      <c r="B3" s="20"/>
      <c r="C3" s="20"/>
      <c r="D3" s="20"/>
      <c r="E3" s="20"/>
      <c r="F3" s="20"/>
      <c r="G3" s="20"/>
      <c r="H3" s="20"/>
      <c r="I3" s="20"/>
      <c r="J3" s="20"/>
      <c r="K3" s="20"/>
      <c r="L3" s="35">
        <v>0.3</v>
      </c>
      <c r="M3" s="35">
        <v>0.05</v>
      </c>
      <c r="N3" s="35">
        <v>0.05</v>
      </c>
      <c r="O3" s="35">
        <v>0.15</v>
      </c>
      <c r="P3" s="20"/>
      <c r="Q3" s="35">
        <v>1.5</v>
      </c>
      <c r="AF3">
        <v>1000</v>
      </c>
    </row>
    <row r="4" spans="1:36" x14ac:dyDescent="0.25">
      <c r="A4" s="31">
        <v>38412</v>
      </c>
      <c r="B4" s="20">
        <f>+'dados primários'!K6</f>
        <v>28250.316939099674</v>
      </c>
      <c r="C4" s="20">
        <f>+'dados primários'!S6</f>
        <v>95374.585777558095</v>
      </c>
      <c r="D4" s="20">
        <f>+'dados primários'!T6</f>
        <v>194158.85809303712</v>
      </c>
      <c r="E4" s="29">
        <f>+'dados primários'!B56</f>
        <v>61960</v>
      </c>
      <c r="F4" s="20"/>
      <c r="G4" s="20"/>
      <c r="H4" s="20">
        <f>+'R M3'!O4</f>
        <v>384273.1624427365</v>
      </c>
      <c r="I4" s="20"/>
      <c r="J4" s="20"/>
      <c r="K4" s="31">
        <v>38412</v>
      </c>
      <c r="L4" s="20"/>
      <c r="M4" s="20"/>
      <c r="N4" s="20"/>
      <c r="O4" s="20"/>
      <c r="P4" s="20"/>
      <c r="Q4" s="20"/>
      <c r="AE4" s="31">
        <v>38412</v>
      </c>
    </row>
    <row r="5" spans="1:36" x14ac:dyDescent="0.25">
      <c r="A5" s="31">
        <v>38504</v>
      </c>
      <c r="B5" s="20">
        <f>+'dados primários'!K7</f>
        <v>32602.717477275484</v>
      </c>
      <c r="C5" s="20">
        <f>+'dados primários'!S7</f>
        <v>85973.227142209318</v>
      </c>
      <c r="D5" s="20">
        <f>+'dados primários'!T7</f>
        <v>192878.210416983</v>
      </c>
      <c r="E5" s="29">
        <f>+'dados primários'!B59</f>
        <v>59885</v>
      </c>
      <c r="F5" s="20"/>
      <c r="G5" s="20"/>
      <c r="H5" s="20">
        <f>+'R M3'!O5</f>
        <v>445514.53250877478</v>
      </c>
      <c r="I5" s="20"/>
      <c r="J5" s="20"/>
      <c r="K5" s="31">
        <v>38504</v>
      </c>
      <c r="L5" s="20"/>
      <c r="M5" s="20"/>
      <c r="N5" s="20"/>
      <c r="O5" s="20"/>
      <c r="P5" s="20"/>
      <c r="Q5" s="20"/>
      <c r="AE5" s="31">
        <v>38504</v>
      </c>
    </row>
    <row r="6" spans="1:36" x14ac:dyDescent="0.25">
      <c r="A6" s="31">
        <v>38596</v>
      </c>
      <c r="B6" s="20">
        <f>+'dados primários'!K8</f>
        <v>36728.714994730384</v>
      </c>
      <c r="C6" s="20">
        <f>+'dados primários'!S8</f>
        <v>79464.433897981697</v>
      </c>
      <c r="D6" s="20">
        <f>+'dados primários'!T8</f>
        <v>229578.49732659833</v>
      </c>
      <c r="E6" s="29">
        <f>+'dados primários'!B62</f>
        <v>57008</v>
      </c>
      <c r="F6" s="20"/>
      <c r="G6" s="20"/>
      <c r="H6" s="20">
        <f>+'R M3'!O6</f>
        <v>495766.6363149095</v>
      </c>
      <c r="I6" s="20"/>
      <c r="J6" s="20"/>
      <c r="K6" s="31">
        <v>38596</v>
      </c>
      <c r="L6" s="20"/>
      <c r="M6" s="20"/>
      <c r="N6" s="20"/>
      <c r="O6" s="20"/>
      <c r="P6" s="20"/>
      <c r="Q6" s="20"/>
      <c r="AE6" s="31">
        <v>38596</v>
      </c>
    </row>
    <row r="7" spans="1:36" x14ac:dyDescent="0.25">
      <c r="A7" s="31">
        <v>38687</v>
      </c>
      <c r="B7" s="20">
        <f>+'dados primários'!K9</f>
        <v>35965.373119248303</v>
      </c>
      <c r="C7" s="20">
        <f>+'dados primários'!S9</f>
        <v>67797.77834001412</v>
      </c>
      <c r="D7" s="20">
        <f>+'dados primários'!T9</f>
        <v>231891.1479228808</v>
      </c>
      <c r="E7" s="29">
        <f>+'dados primários'!B65</f>
        <v>53799</v>
      </c>
      <c r="F7" s="20">
        <f>+'dados primários'!P9</f>
        <v>47544.951205004108</v>
      </c>
      <c r="G7" s="20">
        <f t="shared" ref="G7:G38" si="0">SUM(B4:B7)</f>
        <v>133547.12253035384</v>
      </c>
      <c r="H7" s="20">
        <f>+'R M3'!O7</f>
        <v>498526.45501281205</v>
      </c>
      <c r="I7" s="20">
        <f t="shared" ref="I7:I54" si="1">+C7+D7-F7</f>
        <v>252143.97505789081</v>
      </c>
      <c r="J7" s="20"/>
      <c r="K7" s="31">
        <v>38687</v>
      </c>
      <c r="L7" s="20">
        <f>+F7*$L$3</f>
        <v>14263.485361501233</v>
      </c>
      <c r="M7" s="20">
        <f>+G7*$M$3</f>
        <v>6677.3561265176922</v>
      </c>
      <c r="N7" s="20">
        <f>+H7*$N$3</f>
        <v>24926.322750640604</v>
      </c>
      <c r="O7" s="20">
        <f>+I7*$O$3</f>
        <v>37821.596258683618</v>
      </c>
      <c r="P7" s="20">
        <f>SUM(L7:O7)</f>
        <v>83688.760497343144</v>
      </c>
      <c r="Q7" s="20">
        <f>+P7*$Q$3</f>
        <v>125533.14074601472</v>
      </c>
      <c r="R7" s="22">
        <f>+E7/P7</f>
        <v>0.64284618006390415</v>
      </c>
      <c r="S7" s="22">
        <f>+E7/Q7</f>
        <v>0.42856412004260275</v>
      </c>
      <c r="AE7" s="31">
        <v>38687</v>
      </c>
      <c r="AF7" s="33">
        <f t="shared" ref="AF7:AF54" si="2">+L7/$AF$3</f>
        <v>14.263485361501232</v>
      </c>
      <c r="AG7" s="33">
        <f t="shared" ref="AG7:AG54" si="3">+M7/$AF$3</f>
        <v>6.6773561265176919</v>
      </c>
      <c r="AH7" s="33">
        <f t="shared" ref="AH7:AH54" si="4">+N7/$AF$3</f>
        <v>24.926322750640605</v>
      </c>
      <c r="AI7" s="33">
        <f t="shared" ref="AI7:AI54" si="5">+O7/$AF$3</f>
        <v>37.82159625868362</v>
      </c>
      <c r="AJ7" s="33">
        <f t="shared" ref="AJ7:AJ54" si="6">SUM(AF7:AI7)</f>
        <v>83.688760497343139</v>
      </c>
    </row>
    <row r="8" spans="1:36" x14ac:dyDescent="0.25">
      <c r="A8" s="31">
        <v>38777</v>
      </c>
      <c r="B8" s="20">
        <f>+'dados primários'!K10</f>
        <v>33989.868305419041</v>
      </c>
      <c r="C8" s="20">
        <f>+'dados primários'!S10</f>
        <v>65674.348657469673</v>
      </c>
      <c r="D8" s="20">
        <f>+'dados primários'!T10</f>
        <v>266881.3981531997</v>
      </c>
      <c r="E8" s="29">
        <f>+'dados primários'!B68</f>
        <v>59824</v>
      </c>
      <c r="F8" s="20">
        <f>+'dados primários'!P10</f>
        <v>49058.786110779663</v>
      </c>
      <c r="G8" s="20">
        <f t="shared" si="0"/>
        <v>139286.67389667322</v>
      </c>
      <c r="H8" s="20">
        <f>+'R M3'!O8</f>
        <v>560796.45418762031</v>
      </c>
      <c r="I8" s="20">
        <f t="shared" si="1"/>
        <v>283496.96069988969</v>
      </c>
      <c r="J8" s="20"/>
      <c r="K8" s="31">
        <v>38777</v>
      </c>
      <c r="L8" s="20">
        <f t="shared" ref="L8:L51" si="7">+F8*$L$3</f>
        <v>14717.635833233899</v>
      </c>
      <c r="M8" s="20">
        <f t="shared" ref="M8:M51" si="8">+G8*$M$3</f>
        <v>6964.3336948336619</v>
      </c>
      <c r="N8" s="20">
        <f t="shared" ref="N8:N51" si="9">+H8*$N$3</f>
        <v>28039.822709381016</v>
      </c>
      <c r="O8" s="20">
        <f t="shared" ref="O8:O51" si="10">+I8*$O$3</f>
        <v>42524.544104983455</v>
      </c>
      <c r="P8" s="20">
        <f t="shared" ref="P8:P51" si="11">SUM(L8:O8)</f>
        <v>92246.336342432041</v>
      </c>
      <c r="Q8" s="20">
        <f t="shared" ref="Q8:Q51" si="12">+P8*$Q$3</f>
        <v>138369.50451364805</v>
      </c>
      <c r="R8" s="22">
        <f t="shared" ref="R8:R51" si="13">+E8/P8</f>
        <v>0.64852440077321294</v>
      </c>
      <c r="S8" s="22">
        <f t="shared" ref="S8:S51" si="14">+E8/Q8</f>
        <v>0.43234960051547539</v>
      </c>
      <c r="AE8" s="31">
        <v>38777</v>
      </c>
      <c r="AF8" s="33">
        <f t="shared" si="2"/>
        <v>14.717635833233899</v>
      </c>
      <c r="AG8" s="33">
        <f t="shared" si="3"/>
        <v>6.9643336948336616</v>
      </c>
      <c r="AH8" s="33">
        <f t="shared" si="4"/>
        <v>28.039822709381017</v>
      </c>
      <c r="AI8" s="33">
        <f t="shared" si="5"/>
        <v>42.524544104983455</v>
      </c>
      <c r="AJ8" s="33">
        <f t="shared" si="6"/>
        <v>92.246336342432045</v>
      </c>
    </row>
    <row r="9" spans="1:36" x14ac:dyDescent="0.25">
      <c r="A9" s="31">
        <v>38869</v>
      </c>
      <c r="B9" s="20">
        <f>+'dados primários'!K11</f>
        <v>35712.122654415405</v>
      </c>
      <c r="C9" s="20">
        <f>+'dados primários'!S11</f>
        <v>65418.670768375363</v>
      </c>
      <c r="D9" s="20">
        <f>+'dados primários'!T11</f>
        <v>252158.74141567177</v>
      </c>
      <c r="E9" s="29">
        <f>+'dados primários'!B71</f>
        <v>62670</v>
      </c>
      <c r="F9" s="20">
        <f>+'dados primários'!P11</f>
        <v>46105.613503955581</v>
      </c>
      <c r="G9" s="20">
        <f t="shared" si="0"/>
        <v>142396.07907381313</v>
      </c>
      <c r="H9" s="20">
        <f>+'R M3'!O9</f>
        <v>578941.90396971232</v>
      </c>
      <c r="I9" s="20">
        <f t="shared" si="1"/>
        <v>271471.79868009157</v>
      </c>
      <c r="J9" s="20"/>
      <c r="K9" s="31">
        <v>38869</v>
      </c>
      <c r="L9" s="20">
        <f t="shared" si="7"/>
        <v>13831.684051186674</v>
      </c>
      <c r="M9" s="20">
        <f t="shared" si="8"/>
        <v>7119.8039536906572</v>
      </c>
      <c r="N9" s="20">
        <f t="shared" si="9"/>
        <v>28947.095198485618</v>
      </c>
      <c r="O9" s="20">
        <f t="shared" si="10"/>
        <v>40720.769802013732</v>
      </c>
      <c r="P9" s="20">
        <f t="shared" si="11"/>
        <v>90619.353005376674</v>
      </c>
      <c r="Q9" s="20">
        <f t="shared" si="12"/>
        <v>135929.02950806502</v>
      </c>
      <c r="R9" s="22">
        <f t="shared" si="13"/>
        <v>0.69157412761798942</v>
      </c>
      <c r="S9" s="22">
        <f t="shared" si="14"/>
        <v>0.46104941841199287</v>
      </c>
      <c r="AE9" s="31">
        <v>38869</v>
      </c>
      <c r="AF9" s="33">
        <f t="shared" si="2"/>
        <v>13.831684051186674</v>
      </c>
      <c r="AG9" s="33">
        <f t="shared" si="3"/>
        <v>7.1198039536906572</v>
      </c>
      <c r="AH9" s="33">
        <f t="shared" si="4"/>
        <v>28.94709519848562</v>
      </c>
      <c r="AI9" s="33">
        <f t="shared" si="5"/>
        <v>40.720769802013734</v>
      </c>
      <c r="AJ9" s="33">
        <f t="shared" si="6"/>
        <v>90.619353005376681</v>
      </c>
    </row>
    <row r="10" spans="1:36" x14ac:dyDescent="0.25">
      <c r="A10" s="31">
        <v>38961</v>
      </c>
      <c r="B10" s="20">
        <f>+'dados primários'!K12</f>
        <v>44467.387721539533</v>
      </c>
      <c r="C10" s="20">
        <f>+'dados primários'!S12</f>
        <v>67008.071539394761</v>
      </c>
      <c r="D10" s="20">
        <f>+'dados primários'!T12</f>
        <v>258861.51248970407</v>
      </c>
      <c r="E10" s="29">
        <f>+'dados primários'!B74</f>
        <v>73393</v>
      </c>
      <c r="F10" s="20">
        <f>+'dados primários'!P12</f>
        <v>50759.362351919539</v>
      </c>
      <c r="G10" s="20">
        <f t="shared" si="0"/>
        <v>150134.75180062227</v>
      </c>
      <c r="H10" s="20">
        <f>+'R M3'!O10</f>
        <v>598997.49834823422</v>
      </c>
      <c r="I10" s="20">
        <f t="shared" si="1"/>
        <v>275110.22167717933</v>
      </c>
      <c r="J10" s="20"/>
      <c r="K10" s="31">
        <v>38961</v>
      </c>
      <c r="L10" s="20">
        <f t="shared" si="7"/>
        <v>15227.808705575861</v>
      </c>
      <c r="M10" s="20">
        <f t="shared" si="8"/>
        <v>7506.7375900311135</v>
      </c>
      <c r="N10" s="20">
        <f t="shared" si="9"/>
        <v>29949.874917411711</v>
      </c>
      <c r="O10" s="20">
        <f t="shared" si="10"/>
        <v>41266.533251576897</v>
      </c>
      <c r="P10" s="20">
        <f t="shared" si="11"/>
        <v>93950.95446459559</v>
      </c>
      <c r="Q10" s="20">
        <f t="shared" si="12"/>
        <v>140926.43169689339</v>
      </c>
      <c r="R10" s="22">
        <f t="shared" si="13"/>
        <v>0.78118418719904936</v>
      </c>
      <c r="S10" s="22">
        <f t="shared" si="14"/>
        <v>0.5207894581326995</v>
      </c>
      <c r="AE10" s="31">
        <v>38961</v>
      </c>
      <c r="AF10" s="33">
        <f t="shared" si="2"/>
        <v>15.22780870557586</v>
      </c>
      <c r="AG10" s="33">
        <f t="shared" si="3"/>
        <v>7.506737590031114</v>
      </c>
      <c r="AH10" s="33">
        <f t="shared" si="4"/>
        <v>29.949874917411712</v>
      </c>
      <c r="AI10" s="33">
        <f t="shared" si="5"/>
        <v>41.266533251576895</v>
      </c>
      <c r="AJ10" s="33">
        <f t="shared" si="6"/>
        <v>93.950954464595583</v>
      </c>
    </row>
    <row r="11" spans="1:36" x14ac:dyDescent="0.25">
      <c r="A11" s="31">
        <v>39052</v>
      </c>
      <c r="B11" s="20">
        <f>+'dados primários'!K13</f>
        <v>42018.026247306072</v>
      </c>
      <c r="C11" s="20">
        <f>+'dados primários'!S13</f>
        <v>78106.666371723259</v>
      </c>
      <c r="D11" s="20">
        <f>+'dados primários'!T13</f>
        <v>304241.79603578366</v>
      </c>
      <c r="E11" s="29">
        <f>+'dados primários'!B77</f>
        <v>85839</v>
      </c>
      <c r="F11" s="20">
        <f>+'dados primários'!P13</f>
        <v>53178.007579793259</v>
      </c>
      <c r="G11" s="20">
        <f t="shared" si="0"/>
        <v>156187.40492868004</v>
      </c>
      <c r="H11" s="20">
        <f>+'R M3'!O11</f>
        <v>644630.38648393867</v>
      </c>
      <c r="I11" s="20">
        <f t="shared" si="1"/>
        <v>329170.45482771361</v>
      </c>
      <c r="J11" s="20"/>
      <c r="K11" s="31">
        <v>39052</v>
      </c>
      <c r="L11" s="20">
        <f t="shared" si="7"/>
        <v>15953.402273937976</v>
      </c>
      <c r="M11" s="20">
        <f t="shared" si="8"/>
        <v>7809.3702464340022</v>
      </c>
      <c r="N11" s="20">
        <f t="shared" si="9"/>
        <v>32231.519324196935</v>
      </c>
      <c r="O11" s="20">
        <f t="shared" si="10"/>
        <v>49375.568224157039</v>
      </c>
      <c r="P11" s="20">
        <f t="shared" si="11"/>
        <v>105369.86006872595</v>
      </c>
      <c r="Q11" s="20">
        <f t="shared" si="12"/>
        <v>158054.79010308892</v>
      </c>
      <c r="R11" s="22">
        <f t="shared" si="13"/>
        <v>0.81464471855626241</v>
      </c>
      <c r="S11" s="22">
        <f t="shared" si="14"/>
        <v>0.54309647903750824</v>
      </c>
      <c r="AE11" s="31">
        <v>39052</v>
      </c>
      <c r="AF11" s="33">
        <f t="shared" si="2"/>
        <v>15.953402273937977</v>
      </c>
      <c r="AG11" s="33">
        <f t="shared" si="3"/>
        <v>7.8093702464340025</v>
      </c>
      <c r="AH11" s="33">
        <f t="shared" si="4"/>
        <v>32.231519324196938</v>
      </c>
      <c r="AI11" s="33">
        <f t="shared" si="5"/>
        <v>49.375568224157043</v>
      </c>
      <c r="AJ11" s="33">
        <f t="shared" si="6"/>
        <v>105.36986006872596</v>
      </c>
    </row>
    <row r="12" spans="1:36" x14ac:dyDescent="0.25">
      <c r="A12" s="31">
        <v>39142</v>
      </c>
      <c r="B12" s="20">
        <f>+'dados primários'!K14</f>
        <v>39549.087043592124</v>
      </c>
      <c r="C12" s="20">
        <f>+'dados primários'!S14</f>
        <v>84135.831877436329</v>
      </c>
      <c r="D12" s="20">
        <f>+'dados primários'!T14</f>
        <v>320481.03524282813</v>
      </c>
      <c r="E12" s="29">
        <f>+'dados primários'!B80</f>
        <v>109531</v>
      </c>
      <c r="F12" s="20">
        <f>+'dados primários'!P14</f>
        <v>66526.607444436348</v>
      </c>
      <c r="G12" s="20">
        <f t="shared" si="0"/>
        <v>161746.62366685312</v>
      </c>
      <c r="H12" s="20">
        <f>+'R M3'!O12</f>
        <v>689801.09088628017</v>
      </c>
      <c r="I12" s="20">
        <f t="shared" si="1"/>
        <v>338090.2596758281</v>
      </c>
      <c r="J12" s="20"/>
      <c r="K12" s="31">
        <v>39142</v>
      </c>
      <c r="L12" s="20">
        <f t="shared" si="7"/>
        <v>19957.982233330902</v>
      </c>
      <c r="M12" s="20">
        <f t="shared" si="8"/>
        <v>8087.331183342656</v>
      </c>
      <c r="N12" s="20">
        <f t="shared" si="9"/>
        <v>34490.054544314007</v>
      </c>
      <c r="O12" s="20">
        <f t="shared" si="10"/>
        <v>50713.538951374212</v>
      </c>
      <c r="P12" s="20">
        <f t="shared" si="11"/>
        <v>113248.90691236178</v>
      </c>
      <c r="Q12" s="20">
        <f t="shared" si="12"/>
        <v>169873.36036854266</v>
      </c>
      <c r="R12" s="22">
        <f t="shared" si="13"/>
        <v>0.96717048302074204</v>
      </c>
      <c r="S12" s="22">
        <f t="shared" si="14"/>
        <v>0.64478032201382807</v>
      </c>
      <c r="AE12" s="31">
        <v>39142</v>
      </c>
      <c r="AF12" s="33">
        <f t="shared" si="2"/>
        <v>19.957982233330902</v>
      </c>
      <c r="AG12" s="33">
        <f t="shared" si="3"/>
        <v>8.0873311833426555</v>
      </c>
      <c r="AH12" s="33">
        <f t="shared" si="4"/>
        <v>34.490054544314006</v>
      </c>
      <c r="AI12" s="33">
        <f t="shared" si="5"/>
        <v>50.713538951374211</v>
      </c>
      <c r="AJ12" s="33">
        <f t="shared" si="6"/>
        <v>113.24890691236178</v>
      </c>
    </row>
    <row r="13" spans="1:36" x14ac:dyDescent="0.25">
      <c r="A13" s="31">
        <v>39234</v>
      </c>
      <c r="B13" s="20">
        <f>+'dados primários'!K15</f>
        <v>44147.556068837723</v>
      </c>
      <c r="C13" s="20">
        <f>+'dados primários'!S15</f>
        <v>92271.288315183978</v>
      </c>
      <c r="D13" s="20">
        <f>+'dados primários'!T15</f>
        <v>392515.1912069415</v>
      </c>
      <c r="E13" s="29">
        <f>+'dados primários'!B83</f>
        <v>147101</v>
      </c>
      <c r="F13" s="20">
        <f>+'dados primários'!P15</f>
        <v>80441.285693183978</v>
      </c>
      <c r="G13" s="20">
        <f t="shared" si="0"/>
        <v>170182.05708127544</v>
      </c>
      <c r="H13" s="20">
        <f>+'R M3'!O13</f>
        <v>768023.55680333439</v>
      </c>
      <c r="I13" s="20">
        <f t="shared" si="1"/>
        <v>404345.19382894144</v>
      </c>
      <c r="J13" s="20"/>
      <c r="K13" s="31">
        <v>39234</v>
      </c>
      <c r="L13" s="20">
        <f t="shared" si="7"/>
        <v>24132.385707955193</v>
      </c>
      <c r="M13" s="20">
        <f t="shared" si="8"/>
        <v>8509.1028540637726</v>
      </c>
      <c r="N13" s="20">
        <f t="shared" si="9"/>
        <v>38401.177840166718</v>
      </c>
      <c r="O13" s="20">
        <f t="shared" si="10"/>
        <v>60651.779074341212</v>
      </c>
      <c r="P13" s="20">
        <f t="shared" si="11"/>
        <v>131694.44547652689</v>
      </c>
      <c r="Q13" s="20">
        <f t="shared" si="12"/>
        <v>197541.66821479035</v>
      </c>
      <c r="R13" s="22">
        <f t="shared" si="13"/>
        <v>1.1169871247623664</v>
      </c>
      <c r="S13" s="22">
        <f t="shared" si="14"/>
        <v>0.74465808317491089</v>
      </c>
      <c r="AE13" s="31">
        <v>39234</v>
      </c>
      <c r="AF13" s="33">
        <f t="shared" si="2"/>
        <v>24.132385707955194</v>
      </c>
      <c r="AG13" s="33">
        <f t="shared" si="3"/>
        <v>8.509102854063773</v>
      </c>
      <c r="AH13" s="33">
        <f t="shared" si="4"/>
        <v>38.401177840166717</v>
      </c>
      <c r="AI13" s="33">
        <f t="shared" si="5"/>
        <v>60.651779074341214</v>
      </c>
      <c r="AJ13" s="33">
        <f t="shared" si="6"/>
        <v>131.69444547652691</v>
      </c>
    </row>
    <row r="14" spans="1:36" x14ac:dyDescent="0.25">
      <c r="A14" s="31">
        <v>39326</v>
      </c>
      <c r="B14" s="20">
        <f>+'dados primários'!K16</f>
        <v>49089.731141758682</v>
      </c>
      <c r="C14" s="20">
        <f>+'dados primários'!S16</f>
        <v>93121.364381942316</v>
      </c>
      <c r="D14" s="20">
        <f>+'dados primários'!T16</f>
        <v>440625.9923945138</v>
      </c>
      <c r="E14" s="29">
        <f>+'dados primários'!B86</f>
        <v>162962</v>
      </c>
      <c r="F14" s="20">
        <f>+'dados primários'!P16</f>
        <v>78311.406303042328</v>
      </c>
      <c r="G14" s="20">
        <f t="shared" si="0"/>
        <v>174804.40050149459</v>
      </c>
      <c r="H14" s="20">
        <f>+'R M3'!O14</f>
        <v>840566.38299080823</v>
      </c>
      <c r="I14" s="20">
        <f t="shared" si="1"/>
        <v>455435.9504734138</v>
      </c>
      <c r="J14" s="20"/>
      <c r="K14" s="31">
        <v>39326</v>
      </c>
      <c r="L14" s="20">
        <f t="shared" si="7"/>
        <v>23493.421890912698</v>
      </c>
      <c r="M14" s="20">
        <f t="shared" si="8"/>
        <v>8740.2200250747301</v>
      </c>
      <c r="N14" s="20">
        <f t="shared" si="9"/>
        <v>42028.319149540417</v>
      </c>
      <c r="O14" s="20">
        <f t="shared" si="10"/>
        <v>68315.392571012067</v>
      </c>
      <c r="P14" s="20">
        <f t="shared" si="11"/>
        <v>142577.35363653989</v>
      </c>
      <c r="Q14" s="20">
        <f t="shared" si="12"/>
        <v>213866.03045480984</v>
      </c>
      <c r="R14" s="22">
        <f t="shared" si="13"/>
        <v>1.1429725397725148</v>
      </c>
      <c r="S14" s="22">
        <f t="shared" si="14"/>
        <v>0.76198169318167652</v>
      </c>
      <c r="AE14" s="31">
        <v>39326</v>
      </c>
      <c r="AF14" s="33">
        <f t="shared" si="2"/>
        <v>23.493421890912696</v>
      </c>
      <c r="AG14" s="33">
        <f t="shared" si="3"/>
        <v>8.7402200250747306</v>
      </c>
      <c r="AH14" s="33">
        <f t="shared" si="4"/>
        <v>42.028319149540415</v>
      </c>
      <c r="AI14" s="33">
        <f t="shared" si="5"/>
        <v>68.315392571012069</v>
      </c>
      <c r="AJ14" s="33">
        <f t="shared" si="6"/>
        <v>142.5773536365399</v>
      </c>
    </row>
    <row r="15" spans="1:36" x14ac:dyDescent="0.25">
      <c r="A15" s="31">
        <v>39417</v>
      </c>
      <c r="B15" s="20">
        <f>+'dados primários'!K17</f>
        <v>50618.334434369754</v>
      </c>
      <c r="C15" s="20">
        <f>+'dados primários'!S17</f>
        <v>95597.649939692055</v>
      </c>
      <c r="D15" s="20">
        <f>+'dados primários'!T17</f>
        <v>482796.452006337</v>
      </c>
      <c r="E15" s="29">
        <f>+'dados primários'!B89</f>
        <v>180334</v>
      </c>
      <c r="F15" s="20">
        <f>+'dados primários'!P17</f>
        <v>77299.349620082066</v>
      </c>
      <c r="G15" s="20">
        <f t="shared" si="0"/>
        <v>183404.70868855828</v>
      </c>
      <c r="H15" s="20">
        <f>+'R M3'!O15</f>
        <v>913650.59372948878</v>
      </c>
      <c r="I15" s="20">
        <f t="shared" si="1"/>
        <v>501094.75232594705</v>
      </c>
      <c r="J15" s="20"/>
      <c r="K15" s="31">
        <v>39417</v>
      </c>
      <c r="L15" s="20">
        <f t="shared" si="7"/>
        <v>23189.80488602462</v>
      </c>
      <c r="M15" s="20">
        <f t="shared" si="8"/>
        <v>9170.2354344279138</v>
      </c>
      <c r="N15" s="20">
        <f t="shared" si="9"/>
        <v>45682.529686474445</v>
      </c>
      <c r="O15" s="20">
        <f t="shared" si="10"/>
        <v>75164.212848892057</v>
      </c>
      <c r="P15" s="20">
        <f t="shared" si="11"/>
        <v>153206.78285581904</v>
      </c>
      <c r="Q15" s="20">
        <f t="shared" si="12"/>
        <v>229810.17428372856</v>
      </c>
      <c r="R15" s="22">
        <f t="shared" si="13"/>
        <v>1.1770627686223922</v>
      </c>
      <c r="S15" s="22">
        <f t="shared" si="14"/>
        <v>0.78470851241492812</v>
      </c>
      <c r="AE15" s="31">
        <v>39417</v>
      </c>
      <c r="AF15" s="33">
        <f t="shared" si="2"/>
        <v>23.189804886024621</v>
      </c>
      <c r="AG15" s="33">
        <f t="shared" si="3"/>
        <v>9.170235434427914</v>
      </c>
      <c r="AH15" s="33">
        <f t="shared" si="4"/>
        <v>45.682529686474446</v>
      </c>
      <c r="AI15" s="33">
        <f t="shared" si="5"/>
        <v>75.164212848892063</v>
      </c>
      <c r="AJ15" s="33">
        <f t="shared" si="6"/>
        <v>153.20678285581903</v>
      </c>
    </row>
    <row r="16" spans="1:36" x14ac:dyDescent="0.25">
      <c r="A16" s="31">
        <v>39508</v>
      </c>
      <c r="B16" s="20">
        <f>+'dados primários'!K18</f>
        <v>45727.682266368116</v>
      </c>
      <c r="C16" s="20">
        <f>+'dados primários'!S18</f>
        <v>101820.6373128884</v>
      </c>
      <c r="D16" s="20">
        <f>+'dados primários'!T18</f>
        <v>465688.32378847513</v>
      </c>
      <c r="E16" s="29">
        <f>+'dados primários'!B92</f>
        <v>195232</v>
      </c>
      <c r="F16" s="20">
        <f>+'dados primários'!P18</f>
        <v>78624.709259868381</v>
      </c>
      <c r="G16" s="20">
        <f t="shared" si="0"/>
        <v>189583.30391133428</v>
      </c>
      <c r="H16" s="20">
        <f>+'R M3'!O16</f>
        <v>943614.70171181019</v>
      </c>
      <c r="I16" s="20">
        <f t="shared" si="1"/>
        <v>488884.25184149516</v>
      </c>
      <c r="J16" s="20"/>
      <c r="K16" s="31">
        <v>39508</v>
      </c>
      <c r="L16" s="20">
        <f t="shared" si="7"/>
        <v>23587.412777960515</v>
      </c>
      <c r="M16" s="20">
        <f t="shared" si="8"/>
        <v>9479.1651955667148</v>
      </c>
      <c r="N16" s="20">
        <f t="shared" si="9"/>
        <v>47180.73508559051</v>
      </c>
      <c r="O16" s="20">
        <f t="shared" si="10"/>
        <v>73332.637776224277</v>
      </c>
      <c r="P16" s="20">
        <f t="shared" si="11"/>
        <v>153579.950835342</v>
      </c>
      <c r="Q16" s="20">
        <f t="shared" si="12"/>
        <v>230369.92625301299</v>
      </c>
      <c r="R16" s="22">
        <f t="shared" si="13"/>
        <v>1.2712075953801711</v>
      </c>
      <c r="S16" s="22">
        <f t="shared" si="14"/>
        <v>0.84747173025344746</v>
      </c>
      <c r="AE16" s="31">
        <v>39508</v>
      </c>
      <c r="AF16" s="33">
        <f t="shared" si="2"/>
        <v>23.587412777960516</v>
      </c>
      <c r="AG16" s="33">
        <f t="shared" si="3"/>
        <v>9.4791651955667149</v>
      </c>
      <c r="AH16" s="33">
        <f t="shared" si="4"/>
        <v>47.180735085590513</v>
      </c>
      <c r="AI16" s="33">
        <f t="shared" si="5"/>
        <v>73.332637776224274</v>
      </c>
      <c r="AJ16" s="33">
        <f t="shared" si="6"/>
        <v>153.579950835342</v>
      </c>
    </row>
    <row r="17" spans="1:36" x14ac:dyDescent="0.25">
      <c r="A17" s="31">
        <v>39600</v>
      </c>
      <c r="B17" s="20">
        <f>+'dados primários'!K19</f>
        <v>58614.233334109202</v>
      </c>
      <c r="C17" s="20">
        <f>+'dados primários'!S19</f>
        <v>105486.36695361161</v>
      </c>
      <c r="D17" s="20">
        <f>+'dados primários'!T19</f>
        <v>537007.88887358096</v>
      </c>
      <c r="E17" s="29">
        <f>+'dados primários'!B95</f>
        <v>200827</v>
      </c>
      <c r="F17" s="20">
        <f>+'dados primários'!P19</f>
        <v>79920.363884121616</v>
      </c>
      <c r="G17" s="20">
        <f t="shared" si="0"/>
        <v>204049.98117660574</v>
      </c>
      <c r="H17" s="20">
        <f>+'R M3'!O17</f>
        <v>1085804.9943524341</v>
      </c>
      <c r="I17" s="20">
        <f t="shared" si="1"/>
        <v>562573.89194307092</v>
      </c>
      <c r="J17" s="20"/>
      <c r="K17" s="31">
        <v>39600</v>
      </c>
      <c r="L17" s="20">
        <f t="shared" si="7"/>
        <v>23976.109165236485</v>
      </c>
      <c r="M17" s="20">
        <f t="shared" si="8"/>
        <v>10202.499058830288</v>
      </c>
      <c r="N17" s="20">
        <f t="shared" si="9"/>
        <v>54290.249717621708</v>
      </c>
      <c r="O17" s="20">
        <f t="shared" si="10"/>
        <v>84386.083791460638</v>
      </c>
      <c r="P17" s="20">
        <f t="shared" si="11"/>
        <v>172854.94173314911</v>
      </c>
      <c r="Q17" s="20">
        <f t="shared" si="12"/>
        <v>259282.41259972367</v>
      </c>
      <c r="R17" s="22">
        <f t="shared" si="13"/>
        <v>1.1618238853132341</v>
      </c>
      <c r="S17" s="22">
        <f t="shared" si="14"/>
        <v>0.77454925687548937</v>
      </c>
      <c r="AE17" s="31">
        <v>39600</v>
      </c>
      <c r="AF17" s="33">
        <f t="shared" si="2"/>
        <v>23.976109165236483</v>
      </c>
      <c r="AG17" s="33">
        <f t="shared" si="3"/>
        <v>10.202499058830288</v>
      </c>
      <c r="AH17" s="33">
        <f t="shared" si="4"/>
        <v>54.290249717621705</v>
      </c>
      <c r="AI17" s="33">
        <f t="shared" si="5"/>
        <v>84.386083791460635</v>
      </c>
      <c r="AJ17" s="33">
        <f t="shared" si="6"/>
        <v>172.8549417331491</v>
      </c>
    </row>
    <row r="18" spans="1:36" x14ac:dyDescent="0.25">
      <c r="A18" s="31">
        <v>39692</v>
      </c>
      <c r="B18" s="20">
        <f>+'dados primários'!K20</f>
        <v>68163.181182268119</v>
      </c>
      <c r="C18" s="20">
        <f>+'dados primários'!S20</f>
        <v>113834.3335269271</v>
      </c>
      <c r="D18" s="20">
        <f>+'dados primários'!T20</f>
        <v>371447.08073731489</v>
      </c>
      <c r="E18" s="29">
        <f>+'dados primários'!B98</f>
        <v>206494</v>
      </c>
      <c r="F18" s="20">
        <f>+'dados primários'!P20</f>
        <v>86354.22012840712</v>
      </c>
      <c r="G18" s="20">
        <f t="shared" si="0"/>
        <v>223123.4312171152</v>
      </c>
      <c r="H18" s="20">
        <f>+'R M3'!O18</f>
        <v>952859.92652489687</v>
      </c>
      <c r="I18" s="20">
        <f t="shared" si="1"/>
        <v>398927.19413583487</v>
      </c>
      <c r="J18" s="20"/>
      <c r="K18" s="31">
        <v>39692</v>
      </c>
      <c r="L18" s="20">
        <f t="shared" si="7"/>
        <v>25906.266038522135</v>
      </c>
      <c r="M18" s="20">
        <f t="shared" si="8"/>
        <v>11156.171560855761</v>
      </c>
      <c r="N18" s="20">
        <f t="shared" si="9"/>
        <v>47642.996326244844</v>
      </c>
      <c r="O18" s="20">
        <f t="shared" si="10"/>
        <v>59839.079120375231</v>
      </c>
      <c r="P18" s="20">
        <f t="shared" si="11"/>
        <v>144544.51304599797</v>
      </c>
      <c r="Q18" s="20">
        <f t="shared" si="12"/>
        <v>216816.76956899697</v>
      </c>
      <c r="R18" s="22">
        <f t="shared" si="13"/>
        <v>1.4285841478762187</v>
      </c>
      <c r="S18" s="22">
        <f t="shared" si="14"/>
        <v>0.95238943191747916</v>
      </c>
      <c r="AE18" s="31">
        <v>39692</v>
      </c>
      <c r="AF18" s="33">
        <f t="shared" si="2"/>
        <v>25.906266038522133</v>
      </c>
      <c r="AG18" s="33">
        <f t="shared" si="3"/>
        <v>11.156171560855761</v>
      </c>
      <c r="AH18" s="33">
        <f t="shared" si="4"/>
        <v>47.642996326244841</v>
      </c>
      <c r="AI18" s="33">
        <f t="shared" si="5"/>
        <v>59.839079120375231</v>
      </c>
      <c r="AJ18" s="33">
        <f t="shared" si="6"/>
        <v>144.54451304599797</v>
      </c>
    </row>
    <row r="19" spans="1:36" x14ac:dyDescent="0.25">
      <c r="A19" s="31">
        <v>39783</v>
      </c>
      <c r="B19" s="20">
        <f>+'dados primários'!K21</f>
        <v>54757.917815073823</v>
      </c>
      <c r="C19" s="20">
        <f>+'dados primários'!S21</f>
        <v>109917.0907039111</v>
      </c>
      <c r="D19" s="20">
        <f>+'dados primários'!T21</f>
        <v>264694.04376046715</v>
      </c>
      <c r="E19" s="29">
        <f>+'dados primários'!B101</f>
        <v>193783</v>
      </c>
      <c r="F19" s="20">
        <f>+'dados primários'!P21</f>
        <v>80032.878129671095</v>
      </c>
      <c r="G19" s="20">
        <f t="shared" si="0"/>
        <v>227263.01459781927</v>
      </c>
      <c r="H19" s="20">
        <f>+'R M3'!O19</f>
        <v>816790.78710522491</v>
      </c>
      <c r="I19" s="20">
        <f t="shared" si="1"/>
        <v>294578.25633470714</v>
      </c>
      <c r="J19" s="20"/>
      <c r="K19" s="31">
        <v>39783</v>
      </c>
      <c r="L19" s="20">
        <f t="shared" si="7"/>
        <v>24009.863438901328</v>
      </c>
      <c r="M19" s="20">
        <f t="shared" si="8"/>
        <v>11363.150729890964</v>
      </c>
      <c r="N19" s="20">
        <f t="shared" si="9"/>
        <v>40839.539355261251</v>
      </c>
      <c r="O19" s="20">
        <f t="shared" si="10"/>
        <v>44186.738450206067</v>
      </c>
      <c r="P19" s="20">
        <f t="shared" si="11"/>
        <v>120399.2919742596</v>
      </c>
      <c r="Q19" s="20">
        <f t="shared" si="12"/>
        <v>180598.9379613894</v>
      </c>
      <c r="R19" s="22">
        <f t="shared" si="13"/>
        <v>1.6095028203440702</v>
      </c>
      <c r="S19" s="22">
        <f t="shared" si="14"/>
        <v>1.0730018802293801</v>
      </c>
      <c r="AE19" s="31">
        <v>39783</v>
      </c>
      <c r="AF19" s="33">
        <f t="shared" si="2"/>
        <v>24.009863438901327</v>
      </c>
      <c r="AG19" s="33">
        <f t="shared" si="3"/>
        <v>11.363150729890963</v>
      </c>
      <c r="AH19" s="33">
        <f t="shared" si="4"/>
        <v>40.839539355261252</v>
      </c>
      <c r="AI19" s="33">
        <f t="shared" si="5"/>
        <v>44.186738450206064</v>
      </c>
      <c r="AJ19" s="33">
        <f t="shared" si="6"/>
        <v>120.3992919742596</v>
      </c>
    </row>
    <row r="20" spans="1:36" x14ac:dyDescent="0.25">
      <c r="A20" s="31">
        <v>39873</v>
      </c>
      <c r="B20" s="20">
        <f>+'dados primários'!K22</f>
        <v>37740.556945690005</v>
      </c>
      <c r="C20" s="20">
        <f>+'dados primários'!S22</f>
        <v>105957.77482030309</v>
      </c>
      <c r="D20" s="20">
        <f>+'dados primários'!T22</f>
        <v>282983.14049429423</v>
      </c>
      <c r="E20" s="29">
        <f>+'dados primários'!B104</f>
        <v>190388</v>
      </c>
      <c r="F20" s="20">
        <f>+'dados primários'!P22</f>
        <v>78358.8470016231</v>
      </c>
      <c r="G20" s="20">
        <f t="shared" si="0"/>
        <v>219275.88927714116</v>
      </c>
      <c r="H20" s="20">
        <f>+'R M3'!O20</f>
        <v>835545.42216184619</v>
      </c>
      <c r="I20" s="20">
        <f t="shared" si="1"/>
        <v>310582.06831297418</v>
      </c>
      <c r="J20" s="20"/>
      <c r="K20" s="31">
        <v>39873</v>
      </c>
      <c r="L20" s="20">
        <f t="shared" si="7"/>
        <v>23507.654100486929</v>
      </c>
      <c r="M20" s="20">
        <f t="shared" si="8"/>
        <v>10963.794463857059</v>
      </c>
      <c r="N20" s="20">
        <f t="shared" si="9"/>
        <v>41777.271108092311</v>
      </c>
      <c r="O20" s="20">
        <f t="shared" si="10"/>
        <v>46587.310246946123</v>
      </c>
      <c r="P20" s="20">
        <f t="shared" si="11"/>
        <v>122836.02991938242</v>
      </c>
      <c r="Q20" s="20">
        <f t="shared" si="12"/>
        <v>184254.04487907363</v>
      </c>
      <c r="R20" s="22">
        <f t="shared" si="13"/>
        <v>1.5499361231794295</v>
      </c>
      <c r="S20" s="22">
        <f t="shared" si="14"/>
        <v>1.0332907487862864</v>
      </c>
      <c r="AE20" s="31">
        <v>39873</v>
      </c>
      <c r="AF20" s="33">
        <f t="shared" si="2"/>
        <v>23.507654100486928</v>
      </c>
      <c r="AG20" s="33">
        <f t="shared" si="3"/>
        <v>10.963794463857059</v>
      </c>
      <c r="AH20" s="33">
        <f t="shared" si="4"/>
        <v>41.777271108092307</v>
      </c>
      <c r="AI20" s="33">
        <f t="shared" si="5"/>
        <v>46.587310246946124</v>
      </c>
      <c r="AJ20" s="33">
        <f t="shared" si="6"/>
        <v>122.83602991938241</v>
      </c>
    </row>
    <row r="21" spans="1:36" x14ac:dyDescent="0.25">
      <c r="A21" s="31">
        <v>39965</v>
      </c>
      <c r="B21" s="20">
        <f>+'dados primários'!K23</f>
        <v>44486.746426110003</v>
      </c>
      <c r="C21" s="20">
        <f>+'dados primários'!S23</f>
        <v>111174.99492650518</v>
      </c>
      <c r="D21" s="20">
        <f>+'dados primários'!T23</f>
        <v>368930.54128311004</v>
      </c>
      <c r="E21" s="29">
        <f>+'dados primários'!B107</f>
        <v>201467</v>
      </c>
      <c r="F21" s="20">
        <f>+'dados primários'!P23</f>
        <v>82057.291282385209</v>
      </c>
      <c r="G21" s="20">
        <f t="shared" si="0"/>
        <v>205148.40236914196</v>
      </c>
      <c r="H21" s="20">
        <f>+'R M3'!O21</f>
        <v>1030254.9483221811</v>
      </c>
      <c r="I21" s="20">
        <f t="shared" si="1"/>
        <v>398048.24492723006</v>
      </c>
      <c r="J21" s="20"/>
      <c r="K21" s="31">
        <v>39965</v>
      </c>
      <c r="L21" s="20">
        <f t="shared" si="7"/>
        <v>24617.187384715562</v>
      </c>
      <c r="M21" s="20">
        <f t="shared" si="8"/>
        <v>10257.420118457099</v>
      </c>
      <c r="N21" s="20">
        <f t="shared" si="9"/>
        <v>51512.747416109058</v>
      </c>
      <c r="O21" s="20">
        <f t="shared" si="10"/>
        <v>59707.236739084503</v>
      </c>
      <c r="P21" s="20">
        <f t="shared" si="11"/>
        <v>146094.59165836623</v>
      </c>
      <c r="Q21" s="20">
        <f t="shared" si="12"/>
        <v>219141.88748754933</v>
      </c>
      <c r="R21" s="22">
        <f t="shared" si="13"/>
        <v>1.3790175099097368</v>
      </c>
      <c r="S21" s="22">
        <f t="shared" si="14"/>
        <v>0.91934500660649121</v>
      </c>
      <c r="AE21" s="31">
        <v>39965</v>
      </c>
      <c r="AF21" s="33">
        <f t="shared" si="2"/>
        <v>24.617187384715564</v>
      </c>
      <c r="AG21" s="33">
        <f t="shared" si="3"/>
        <v>10.2574201184571</v>
      </c>
      <c r="AH21" s="33">
        <f t="shared" si="4"/>
        <v>51.512747416109057</v>
      </c>
      <c r="AI21" s="33">
        <f t="shared" si="5"/>
        <v>59.7072367390845</v>
      </c>
      <c r="AJ21" s="33">
        <f t="shared" si="6"/>
        <v>146.09459165836623</v>
      </c>
    </row>
    <row r="22" spans="1:36" x14ac:dyDescent="0.25">
      <c r="A22" s="31">
        <v>40057</v>
      </c>
      <c r="B22" s="20">
        <f>+'dados primários'!K24</f>
        <v>48626.677926459997</v>
      </c>
      <c r="C22" s="20">
        <f>+'dados primários'!S24</f>
        <v>114881.97678523262</v>
      </c>
      <c r="D22" s="20">
        <f>+'dados primários'!T24</f>
        <v>458931.97360725538</v>
      </c>
      <c r="E22" s="29">
        <f>+'dados primários'!B110</f>
        <v>221629</v>
      </c>
      <c r="F22" s="20">
        <f>+'dados primários'!P24</f>
        <v>84161.476244081248</v>
      </c>
      <c r="G22" s="20">
        <f t="shared" si="0"/>
        <v>185611.89911333381</v>
      </c>
      <c r="H22" s="20">
        <f>+'R M3'!O22</f>
        <v>1190349.7602067788</v>
      </c>
      <c r="I22" s="20">
        <f t="shared" si="1"/>
        <v>489652.47414840676</v>
      </c>
      <c r="J22" s="20"/>
      <c r="K22" s="31">
        <v>40057</v>
      </c>
      <c r="L22" s="20">
        <f t="shared" si="7"/>
        <v>25248.442873224372</v>
      </c>
      <c r="M22" s="20">
        <f t="shared" si="8"/>
        <v>9280.594955666691</v>
      </c>
      <c r="N22" s="20">
        <f t="shared" si="9"/>
        <v>59517.488010338944</v>
      </c>
      <c r="O22" s="20">
        <f t="shared" si="10"/>
        <v>73447.871122261015</v>
      </c>
      <c r="P22" s="20">
        <f t="shared" si="11"/>
        <v>167494.39696149103</v>
      </c>
      <c r="Q22" s="20">
        <f t="shared" si="12"/>
        <v>251241.59544223655</v>
      </c>
      <c r="R22" s="22">
        <f t="shared" si="13"/>
        <v>1.3232024713695656</v>
      </c>
      <c r="S22" s="22">
        <f t="shared" si="14"/>
        <v>0.88213498091304376</v>
      </c>
      <c r="AE22" s="31">
        <v>40057</v>
      </c>
      <c r="AF22" s="33">
        <f t="shared" si="2"/>
        <v>25.248442873224374</v>
      </c>
      <c r="AG22" s="33">
        <f t="shared" si="3"/>
        <v>9.2805949556666913</v>
      </c>
      <c r="AH22" s="33">
        <f t="shared" si="4"/>
        <v>59.517488010338944</v>
      </c>
      <c r="AI22" s="33">
        <f t="shared" si="5"/>
        <v>73.44787112226102</v>
      </c>
      <c r="AJ22" s="33">
        <f t="shared" si="6"/>
        <v>167.49439696149102</v>
      </c>
    </row>
    <row r="23" spans="1:36" x14ac:dyDescent="0.25">
      <c r="A23" s="31">
        <v>40148</v>
      </c>
      <c r="B23" s="20">
        <f>+'dados primários'!K25</f>
        <v>48842.08042513</v>
      </c>
      <c r="C23" s="20">
        <f>+'dados primários'!S25</f>
        <v>107993.95086176836</v>
      </c>
      <c r="D23" s="20">
        <f>+'dados primários'!T25</f>
        <v>522703.97380661475</v>
      </c>
      <c r="E23" s="29">
        <f>+'dados primários'!B113</f>
        <v>238520</v>
      </c>
      <c r="F23" s="20">
        <f>+'dados primários'!P25</f>
        <v>74877.130556582619</v>
      </c>
      <c r="G23" s="20">
        <f t="shared" si="0"/>
        <v>179696.06172339001</v>
      </c>
      <c r="H23" s="20">
        <f>+'R M3'!O23</f>
        <v>1267708.5727418985</v>
      </c>
      <c r="I23" s="20">
        <f t="shared" si="1"/>
        <v>555820.7941118005</v>
      </c>
      <c r="J23" s="20"/>
      <c r="K23" s="31">
        <v>40148</v>
      </c>
      <c r="L23" s="20">
        <f t="shared" si="7"/>
        <v>22463.139166974786</v>
      </c>
      <c r="M23" s="20">
        <f t="shared" si="8"/>
        <v>8984.8030861695006</v>
      </c>
      <c r="N23" s="20">
        <f t="shared" si="9"/>
        <v>63385.428637094927</v>
      </c>
      <c r="O23" s="20">
        <f t="shared" si="10"/>
        <v>83373.119116770074</v>
      </c>
      <c r="P23" s="20">
        <f t="shared" si="11"/>
        <v>178206.4900070093</v>
      </c>
      <c r="Q23" s="20">
        <f t="shared" si="12"/>
        <v>267309.73501051392</v>
      </c>
      <c r="R23" s="22">
        <f t="shared" si="13"/>
        <v>1.338447325855632</v>
      </c>
      <c r="S23" s="22">
        <f t="shared" si="14"/>
        <v>0.89229821723708813</v>
      </c>
      <c r="AE23" s="31">
        <v>40148</v>
      </c>
      <c r="AF23" s="33">
        <f t="shared" si="2"/>
        <v>22.463139166974788</v>
      </c>
      <c r="AG23" s="33">
        <f t="shared" si="3"/>
        <v>8.9848030861695012</v>
      </c>
      <c r="AH23" s="33">
        <f t="shared" si="4"/>
        <v>63.385428637094925</v>
      </c>
      <c r="AI23" s="33">
        <f t="shared" si="5"/>
        <v>83.37311911677007</v>
      </c>
      <c r="AJ23" s="33">
        <f t="shared" si="6"/>
        <v>178.20649000700928</v>
      </c>
    </row>
    <row r="24" spans="1:36" x14ac:dyDescent="0.25">
      <c r="A24" s="31">
        <v>40238</v>
      </c>
      <c r="B24" s="20">
        <f>+'dados primários'!K26</f>
        <v>46566.575790524999</v>
      </c>
      <c r="C24" s="20">
        <f>+'dados primários'!S26</f>
        <v>123126.30146571308</v>
      </c>
      <c r="D24" s="20">
        <f>+'dados primários'!T26</f>
        <v>528329.10370754602</v>
      </c>
      <c r="E24" s="29">
        <f>+'dados primários'!B116</f>
        <v>243762</v>
      </c>
      <c r="F24" s="20">
        <f>+'dados primários'!P26</f>
        <v>80950.057575681698</v>
      </c>
      <c r="G24" s="20">
        <f t="shared" si="0"/>
        <v>188522.08056822501</v>
      </c>
      <c r="H24" s="20">
        <f>+'R M3'!O24</f>
        <v>1254677.6111288767</v>
      </c>
      <c r="I24" s="20">
        <f t="shared" si="1"/>
        <v>570505.34759757738</v>
      </c>
      <c r="J24" s="20"/>
      <c r="K24" s="31">
        <v>40238</v>
      </c>
      <c r="L24" s="20">
        <f t="shared" si="7"/>
        <v>24285.01727270451</v>
      </c>
      <c r="M24" s="20">
        <f t="shared" si="8"/>
        <v>9426.1040284112514</v>
      </c>
      <c r="N24" s="20">
        <f t="shared" si="9"/>
        <v>62733.880556443837</v>
      </c>
      <c r="O24" s="20">
        <f t="shared" si="10"/>
        <v>85575.802139636609</v>
      </c>
      <c r="P24" s="20">
        <f t="shared" si="11"/>
        <v>182020.8039971962</v>
      </c>
      <c r="Q24" s="20">
        <f t="shared" si="12"/>
        <v>273031.20599579427</v>
      </c>
      <c r="R24" s="22">
        <f t="shared" si="13"/>
        <v>1.3391985676744667</v>
      </c>
      <c r="S24" s="22">
        <f t="shared" si="14"/>
        <v>0.89279904511631125</v>
      </c>
      <c r="AE24" s="31">
        <v>40238</v>
      </c>
      <c r="AF24" s="33">
        <f t="shared" si="2"/>
        <v>24.285017272704511</v>
      </c>
      <c r="AG24" s="33">
        <f t="shared" si="3"/>
        <v>9.4261040284112507</v>
      </c>
      <c r="AH24" s="33">
        <f t="shared" si="4"/>
        <v>62.733880556443836</v>
      </c>
      <c r="AI24" s="33">
        <f t="shared" si="5"/>
        <v>85.575802139636608</v>
      </c>
      <c r="AJ24" s="33">
        <f t="shared" si="6"/>
        <v>182.0208039971962</v>
      </c>
    </row>
    <row r="25" spans="1:36" x14ac:dyDescent="0.25">
      <c r="A25" s="31">
        <v>40330</v>
      </c>
      <c r="B25" s="20">
        <f>+'dados primários'!K27</f>
        <v>56603.278428485006</v>
      </c>
      <c r="C25" s="20">
        <f>+'dados primários'!S27</f>
        <v>136113.98529846428</v>
      </c>
      <c r="D25" s="20">
        <f>+'dados primários'!T27</f>
        <v>500263.37789499678</v>
      </c>
      <c r="E25" s="29">
        <f>+'dados primários'!B119</f>
        <v>253114</v>
      </c>
      <c r="F25" s="20">
        <f>+'dados primários'!P27</f>
        <v>83167.368185303989</v>
      </c>
      <c r="G25" s="20">
        <f t="shared" si="0"/>
        <v>200638.6125706</v>
      </c>
      <c r="H25" s="20">
        <f>+'R M3'!O25</f>
        <v>1268151.7626086441</v>
      </c>
      <c r="I25" s="20">
        <f t="shared" si="1"/>
        <v>553209.9950081571</v>
      </c>
      <c r="J25" s="20"/>
      <c r="K25" s="31">
        <v>40330</v>
      </c>
      <c r="L25" s="20">
        <f t="shared" si="7"/>
        <v>24950.210455591197</v>
      </c>
      <c r="M25" s="20">
        <f t="shared" si="8"/>
        <v>10031.930628530001</v>
      </c>
      <c r="N25" s="20">
        <f t="shared" si="9"/>
        <v>63407.58813043221</v>
      </c>
      <c r="O25" s="20">
        <f t="shared" si="10"/>
        <v>82981.499251223562</v>
      </c>
      <c r="P25" s="20">
        <f t="shared" si="11"/>
        <v>181371.22846577695</v>
      </c>
      <c r="Q25" s="20">
        <f t="shared" si="12"/>
        <v>272056.84269866545</v>
      </c>
      <c r="R25" s="22">
        <f t="shared" si="13"/>
        <v>1.3955576203629245</v>
      </c>
      <c r="S25" s="22">
        <f t="shared" si="14"/>
        <v>0.93037174690861624</v>
      </c>
      <c r="AE25" s="31">
        <v>40330</v>
      </c>
      <c r="AF25" s="33">
        <f t="shared" si="2"/>
        <v>24.950210455591197</v>
      </c>
      <c r="AG25" s="33">
        <f t="shared" si="3"/>
        <v>10.031930628530001</v>
      </c>
      <c r="AH25" s="33">
        <f t="shared" si="4"/>
        <v>63.40758813043221</v>
      </c>
      <c r="AI25" s="33">
        <f t="shared" si="5"/>
        <v>82.981499251223568</v>
      </c>
      <c r="AJ25" s="33">
        <f t="shared" si="6"/>
        <v>181.37122846577697</v>
      </c>
    </row>
    <row r="26" spans="1:36" x14ac:dyDescent="0.25">
      <c r="A26" s="31">
        <v>40422</v>
      </c>
      <c r="B26" s="20">
        <f>+'dados primários'!K28</f>
        <v>62852.259843539992</v>
      </c>
      <c r="C26" s="20">
        <f>+'dados primários'!S28</f>
        <v>147876.94813801639</v>
      </c>
      <c r="D26" s="20">
        <f>+'dados primários'!T28</f>
        <v>600247.98638421472</v>
      </c>
      <c r="E26" s="29">
        <f>+'dados primários'!B122</f>
        <v>275206</v>
      </c>
      <c r="F26" s="20">
        <f>+'dados primários'!P28</f>
        <v>96529.727418757262</v>
      </c>
      <c r="G26" s="20">
        <f t="shared" si="0"/>
        <v>214864.19448768001</v>
      </c>
      <c r="H26" s="20">
        <f>+'R M3'!O26</f>
        <v>1433649.6325010518</v>
      </c>
      <c r="I26" s="20">
        <f t="shared" si="1"/>
        <v>651595.20710347383</v>
      </c>
      <c r="J26" s="20"/>
      <c r="K26" s="31">
        <v>40422</v>
      </c>
      <c r="L26" s="20">
        <f t="shared" si="7"/>
        <v>28958.918225627178</v>
      </c>
      <c r="M26" s="20">
        <f t="shared" si="8"/>
        <v>10743.209724384002</v>
      </c>
      <c r="N26" s="20">
        <f t="shared" si="9"/>
        <v>71682.481625052591</v>
      </c>
      <c r="O26" s="20">
        <f t="shared" si="10"/>
        <v>97739.281065521078</v>
      </c>
      <c r="P26" s="20">
        <f t="shared" si="11"/>
        <v>209123.89064058487</v>
      </c>
      <c r="Q26" s="20">
        <f t="shared" si="12"/>
        <v>313685.8359608773</v>
      </c>
      <c r="R26" s="22">
        <f t="shared" si="13"/>
        <v>1.3159950264744669</v>
      </c>
      <c r="S26" s="22">
        <f t="shared" si="14"/>
        <v>0.87733001764964458</v>
      </c>
      <c r="AE26" s="31">
        <v>40422</v>
      </c>
      <c r="AF26" s="33">
        <f t="shared" si="2"/>
        <v>28.958918225627176</v>
      </c>
      <c r="AG26" s="33">
        <f t="shared" si="3"/>
        <v>10.743209724384002</v>
      </c>
      <c r="AH26" s="33">
        <f t="shared" si="4"/>
        <v>71.682481625052588</v>
      </c>
      <c r="AI26" s="33">
        <f t="shared" si="5"/>
        <v>97.739281065521084</v>
      </c>
      <c r="AJ26" s="33">
        <f t="shared" si="6"/>
        <v>209.12389064058485</v>
      </c>
    </row>
    <row r="27" spans="1:36" x14ac:dyDescent="0.25">
      <c r="A27" s="31">
        <v>40513</v>
      </c>
      <c r="B27" s="20">
        <f>+'dados primários'!K29</f>
        <v>65973.523728399989</v>
      </c>
      <c r="C27" s="20">
        <f>+'dados primários'!S29</f>
        <v>152766.06040297946</v>
      </c>
      <c r="D27" s="20">
        <f>+'dados primários'!T29</f>
        <v>646495.10344559746</v>
      </c>
      <c r="E27" s="29">
        <f>+'dados primários'!B125</f>
        <v>288575</v>
      </c>
      <c r="F27" s="20">
        <f>+'dados primários'!P29</f>
        <v>92554.077114084648</v>
      </c>
      <c r="G27" s="20">
        <f t="shared" si="0"/>
        <v>231995.63779095002</v>
      </c>
      <c r="H27" s="20">
        <f>+'R M3'!O27</f>
        <v>1529965.5918204109</v>
      </c>
      <c r="I27" s="20">
        <f t="shared" si="1"/>
        <v>706707.08673449233</v>
      </c>
      <c r="J27" s="20"/>
      <c r="K27" s="31">
        <v>40513</v>
      </c>
      <c r="L27" s="20">
        <f t="shared" si="7"/>
        <v>27766.223134225394</v>
      </c>
      <c r="M27" s="20">
        <f t="shared" si="8"/>
        <v>11599.781889547501</v>
      </c>
      <c r="N27" s="20">
        <f t="shared" si="9"/>
        <v>76498.279591020546</v>
      </c>
      <c r="O27" s="20">
        <f t="shared" si="10"/>
        <v>106006.06301017385</v>
      </c>
      <c r="P27" s="20">
        <f t="shared" si="11"/>
        <v>221870.34762496728</v>
      </c>
      <c r="Q27" s="20">
        <f t="shared" si="12"/>
        <v>332805.52143745089</v>
      </c>
      <c r="R27" s="22">
        <f t="shared" si="13"/>
        <v>1.3006469908623624</v>
      </c>
      <c r="S27" s="22">
        <f t="shared" si="14"/>
        <v>0.86709799390824172</v>
      </c>
      <c r="AE27" s="31">
        <v>40513</v>
      </c>
      <c r="AF27" s="33">
        <f t="shared" si="2"/>
        <v>27.766223134225395</v>
      </c>
      <c r="AG27" s="33">
        <f t="shared" si="3"/>
        <v>11.599781889547501</v>
      </c>
      <c r="AH27" s="33">
        <f t="shared" si="4"/>
        <v>76.498279591020548</v>
      </c>
      <c r="AI27" s="33">
        <f t="shared" si="5"/>
        <v>106.00606301017385</v>
      </c>
      <c r="AJ27" s="33">
        <f t="shared" si="6"/>
        <v>221.87034762496728</v>
      </c>
    </row>
    <row r="28" spans="1:36" x14ac:dyDescent="0.25">
      <c r="A28" s="31">
        <v>40603</v>
      </c>
      <c r="B28" s="20">
        <f>+'dados primários'!K30</f>
        <v>59928.730652990009</v>
      </c>
      <c r="C28" s="20">
        <f>+'dados primários'!S30</f>
        <v>165903.36446507921</v>
      </c>
      <c r="D28" s="20">
        <f>+'dados primários'!T30</f>
        <v>695461.40507745394</v>
      </c>
      <c r="E28" s="29">
        <f>+'dados primários'!B128</f>
        <v>317146</v>
      </c>
      <c r="F28" s="20">
        <f>+'dados primários'!P30</f>
        <v>94547.823404250696</v>
      </c>
      <c r="G28" s="20">
        <f t="shared" si="0"/>
        <v>245357.792653415</v>
      </c>
      <c r="H28" s="20">
        <f>+'R M3'!O28</f>
        <v>1623775.296758984</v>
      </c>
      <c r="I28" s="20">
        <f t="shared" si="1"/>
        <v>766816.94613828254</v>
      </c>
      <c r="J28" s="20"/>
      <c r="K28" s="31">
        <v>40603</v>
      </c>
      <c r="L28" s="20">
        <f t="shared" si="7"/>
        <v>28364.347021275207</v>
      </c>
      <c r="M28" s="20">
        <f t="shared" si="8"/>
        <v>12267.889632670751</v>
      </c>
      <c r="N28" s="20">
        <f t="shared" si="9"/>
        <v>81188.764837949202</v>
      </c>
      <c r="O28" s="20">
        <f t="shared" si="10"/>
        <v>115022.54192074238</v>
      </c>
      <c r="P28" s="20">
        <f t="shared" si="11"/>
        <v>236843.54341263755</v>
      </c>
      <c r="Q28" s="20">
        <f t="shared" si="12"/>
        <v>355265.31511895632</v>
      </c>
      <c r="R28" s="22">
        <f t="shared" si="13"/>
        <v>1.3390527579105527</v>
      </c>
      <c r="S28" s="22">
        <f t="shared" si="14"/>
        <v>0.89270183860703511</v>
      </c>
      <c r="AE28" s="31">
        <v>40603</v>
      </c>
      <c r="AF28" s="33">
        <f t="shared" si="2"/>
        <v>28.364347021275208</v>
      </c>
      <c r="AG28" s="33">
        <f t="shared" si="3"/>
        <v>12.267889632670752</v>
      </c>
      <c r="AH28" s="33">
        <f t="shared" si="4"/>
        <v>81.188764837949208</v>
      </c>
      <c r="AI28" s="33">
        <f t="shared" si="5"/>
        <v>115.02254192074238</v>
      </c>
      <c r="AJ28" s="33">
        <f t="shared" si="6"/>
        <v>236.84354341263756</v>
      </c>
    </row>
    <row r="29" spans="1:36" x14ac:dyDescent="0.25">
      <c r="A29" s="31">
        <v>40695</v>
      </c>
      <c r="B29" s="20">
        <f>+'dados primários'!K31</f>
        <v>75606.511216514991</v>
      </c>
      <c r="C29" s="20">
        <f>+'dados primários'!S31</f>
        <v>178938.57051629282</v>
      </c>
      <c r="D29" s="20">
        <f>+'dados primários'!T31</f>
        <v>686678.04188177281</v>
      </c>
      <c r="E29" s="29">
        <f>+'dados primários'!B131</f>
        <v>335775</v>
      </c>
      <c r="F29" s="20">
        <f>+'dados primários'!P31</f>
        <v>92150.530770840633</v>
      </c>
      <c r="G29" s="20">
        <f t="shared" si="0"/>
        <v>264361.02544144494</v>
      </c>
      <c r="H29" s="20">
        <f>+'R M3'!O29</f>
        <v>1751396.4133358183</v>
      </c>
      <c r="I29" s="20">
        <f t="shared" si="1"/>
        <v>773466.08162722504</v>
      </c>
      <c r="J29" s="20"/>
      <c r="K29" s="31">
        <v>40695</v>
      </c>
      <c r="L29" s="20">
        <f t="shared" si="7"/>
        <v>27645.15923125219</v>
      </c>
      <c r="M29" s="20">
        <f t="shared" si="8"/>
        <v>13218.051272072247</v>
      </c>
      <c r="N29" s="20">
        <f t="shared" si="9"/>
        <v>87569.820666790925</v>
      </c>
      <c r="O29" s="20">
        <f t="shared" si="10"/>
        <v>116019.91224408375</v>
      </c>
      <c r="P29" s="20">
        <f t="shared" si="11"/>
        <v>244452.94341419911</v>
      </c>
      <c r="Q29" s="20">
        <f t="shared" si="12"/>
        <v>366679.41512129863</v>
      </c>
      <c r="R29" s="22">
        <f t="shared" si="13"/>
        <v>1.373577242762283</v>
      </c>
      <c r="S29" s="22">
        <f t="shared" si="14"/>
        <v>0.9157181618415221</v>
      </c>
      <c r="AE29" s="31">
        <v>40695</v>
      </c>
      <c r="AF29" s="33">
        <f t="shared" si="2"/>
        <v>27.64515923125219</v>
      </c>
      <c r="AG29" s="33">
        <f t="shared" si="3"/>
        <v>13.218051272072247</v>
      </c>
      <c r="AH29" s="33">
        <f t="shared" si="4"/>
        <v>87.569820666790932</v>
      </c>
      <c r="AI29" s="33">
        <f t="shared" si="5"/>
        <v>116.01991224408376</v>
      </c>
      <c r="AJ29" s="33">
        <f t="shared" si="6"/>
        <v>244.45294341419913</v>
      </c>
    </row>
    <row r="30" spans="1:36" x14ac:dyDescent="0.25">
      <c r="A30" s="31">
        <v>40787</v>
      </c>
      <c r="B30" s="20">
        <f>+'dados primários'!K32</f>
        <v>81030.114667474991</v>
      </c>
      <c r="C30" s="20">
        <f>+'dados primários'!S32</f>
        <v>185643.09646027611</v>
      </c>
      <c r="D30" s="20">
        <f>+'dados primários'!T32</f>
        <v>551883.10469924356</v>
      </c>
      <c r="E30" s="29">
        <f>+'dados primários'!B134</f>
        <v>349708</v>
      </c>
      <c r="F30" s="20">
        <f>+'dados primários'!P32</f>
        <v>87105.952319362841</v>
      </c>
      <c r="G30" s="20">
        <f t="shared" si="0"/>
        <v>282538.88026537996</v>
      </c>
      <c r="H30" s="20">
        <f>+'R M3'!O30</f>
        <v>1553830.8864960566</v>
      </c>
      <c r="I30" s="20">
        <f t="shared" si="1"/>
        <v>650420.24884015671</v>
      </c>
      <c r="J30" s="20"/>
      <c r="K30" s="31">
        <v>40787</v>
      </c>
      <c r="L30" s="20">
        <f t="shared" si="7"/>
        <v>26131.785695808852</v>
      </c>
      <c r="M30" s="20">
        <f t="shared" si="8"/>
        <v>14126.944013269</v>
      </c>
      <c r="N30" s="20">
        <f t="shared" si="9"/>
        <v>77691.544324802831</v>
      </c>
      <c r="O30" s="20">
        <f t="shared" si="10"/>
        <v>97563.037326023506</v>
      </c>
      <c r="P30" s="20">
        <f t="shared" si="11"/>
        <v>215513.31135990418</v>
      </c>
      <c r="Q30" s="20">
        <f t="shared" si="12"/>
        <v>323269.96703985624</v>
      </c>
      <c r="R30" s="22">
        <f t="shared" si="13"/>
        <v>1.6226747099439838</v>
      </c>
      <c r="S30" s="22">
        <f t="shared" si="14"/>
        <v>1.0817831399626561</v>
      </c>
      <c r="AE30" s="31">
        <v>40787</v>
      </c>
      <c r="AF30" s="33">
        <f t="shared" si="2"/>
        <v>26.131785695808851</v>
      </c>
      <c r="AG30" s="33">
        <f t="shared" si="3"/>
        <v>14.126944013269</v>
      </c>
      <c r="AH30" s="33">
        <f t="shared" si="4"/>
        <v>77.691544324802834</v>
      </c>
      <c r="AI30" s="33">
        <f t="shared" si="5"/>
        <v>97.563037326023505</v>
      </c>
      <c r="AJ30" s="33">
        <f t="shared" si="6"/>
        <v>215.51331135990421</v>
      </c>
    </row>
    <row r="31" spans="1:36" x14ac:dyDescent="0.25">
      <c r="A31" s="31">
        <v>40878</v>
      </c>
      <c r="B31" s="20">
        <f>+'dados primários'!K33</f>
        <v>75922.604435735004</v>
      </c>
      <c r="C31" s="20">
        <f>+'dados primários'!S33</f>
        <v>185980.89305311223</v>
      </c>
      <c r="D31" s="20">
        <f>+'dados primários'!T33</f>
        <v>584919.38072837191</v>
      </c>
      <c r="E31" s="29">
        <f>+'dados primários'!B137</f>
        <v>352012</v>
      </c>
      <c r="F31" s="20">
        <f>+'dados primários'!P33</f>
        <v>89412.314167859164</v>
      </c>
      <c r="G31" s="20">
        <f t="shared" si="0"/>
        <v>292487.96097271499</v>
      </c>
      <c r="H31" s="20">
        <f>+'R M3'!O31</f>
        <v>1616063.2675145008</v>
      </c>
      <c r="I31" s="20">
        <f t="shared" si="1"/>
        <v>681487.95961362496</v>
      </c>
      <c r="J31" s="20"/>
      <c r="K31" s="31">
        <v>40878</v>
      </c>
      <c r="L31" s="20">
        <f t="shared" si="7"/>
        <v>26823.694250357748</v>
      </c>
      <c r="M31" s="20">
        <f t="shared" si="8"/>
        <v>14624.39804863575</v>
      </c>
      <c r="N31" s="20">
        <f t="shared" si="9"/>
        <v>80803.163375725038</v>
      </c>
      <c r="O31" s="20">
        <f t="shared" si="10"/>
        <v>102223.19394204374</v>
      </c>
      <c r="P31" s="20">
        <f t="shared" si="11"/>
        <v>224474.44961676229</v>
      </c>
      <c r="Q31" s="20">
        <f t="shared" si="12"/>
        <v>336711.6744251434</v>
      </c>
      <c r="R31" s="22">
        <f t="shared" si="13"/>
        <v>1.5681606552593326</v>
      </c>
      <c r="S31" s="22">
        <f t="shared" si="14"/>
        <v>1.0454404368395551</v>
      </c>
      <c r="AE31" s="31">
        <v>40878</v>
      </c>
      <c r="AF31" s="33">
        <f t="shared" si="2"/>
        <v>26.823694250357747</v>
      </c>
      <c r="AG31" s="33">
        <f t="shared" si="3"/>
        <v>14.624398048635751</v>
      </c>
      <c r="AH31" s="33">
        <f t="shared" si="4"/>
        <v>80.803163375725035</v>
      </c>
      <c r="AI31" s="33">
        <f t="shared" si="5"/>
        <v>102.22319394204374</v>
      </c>
      <c r="AJ31" s="33">
        <f t="shared" si="6"/>
        <v>224.47444961676229</v>
      </c>
    </row>
    <row r="32" spans="1:36" x14ac:dyDescent="0.25">
      <c r="A32" s="31">
        <v>40969</v>
      </c>
      <c r="B32" s="20">
        <f>+'dados primários'!K34</f>
        <v>64778.675141725005</v>
      </c>
      <c r="C32" s="20">
        <f>+'dados primários'!S34</f>
        <v>184890.02356821555</v>
      </c>
      <c r="D32" s="20">
        <f>+'dados primários'!T34</f>
        <v>661903.88921073359</v>
      </c>
      <c r="E32" s="29">
        <f>+'dados primários'!B140</f>
        <v>365216</v>
      </c>
      <c r="F32" s="20">
        <f>+'dados primários'!P34</f>
        <v>84307.813280115573</v>
      </c>
      <c r="G32" s="20">
        <f t="shared" si="0"/>
        <v>297337.90546144999</v>
      </c>
      <c r="H32" s="20">
        <f>+'R M3'!O32</f>
        <v>1749792.3886629953</v>
      </c>
      <c r="I32" s="20">
        <f t="shared" si="1"/>
        <v>762486.09949883353</v>
      </c>
      <c r="J32" s="20"/>
      <c r="K32" s="31">
        <v>40969</v>
      </c>
      <c r="L32" s="20">
        <f t="shared" si="7"/>
        <v>25292.343984034673</v>
      </c>
      <c r="M32" s="20">
        <f t="shared" si="8"/>
        <v>14866.8952730725</v>
      </c>
      <c r="N32" s="20">
        <f t="shared" si="9"/>
        <v>87489.619433149768</v>
      </c>
      <c r="O32" s="20">
        <f t="shared" si="10"/>
        <v>114372.91492482503</v>
      </c>
      <c r="P32" s="20">
        <f t="shared" si="11"/>
        <v>242021.77361508197</v>
      </c>
      <c r="Q32" s="20">
        <f t="shared" si="12"/>
        <v>363032.66042262292</v>
      </c>
      <c r="R32" s="22">
        <f t="shared" si="13"/>
        <v>1.5090212526946005</v>
      </c>
      <c r="S32" s="22">
        <f t="shared" si="14"/>
        <v>1.006014168463067</v>
      </c>
      <c r="AE32" s="31">
        <v>40969</v>
      </c>
      <c r="AF32" s="33">
        <f t="shared" si="2"/>
        <v>25.292343984034673</v>
      </c>
      <c r="AG32" s="33">
        <f t="shared" si="3"/>
        <v>14.866895273072499</v>
      </c>
      <c r="AH32" s="33">
        <f t="shared" si="4"/>
        <v>87.48961943314977</v>
      </c>
      <c r="AI32" s="33">
        <f t="shared" si="5"/>
        <v>114.37291492482504</v>
      </c>
      <c r="AJ32" s="33">
        <f t="shared" si="6"/>
        <v>242.021773615082</v>
      </c>
    </row>
    <row r="33" spans="1:49" x14ac:dyDescent="0.25">
      <c r="A33" s="31">
        <v>41061</v>
      </c>
      <c r="B33" s="20">
        <f>+'dados primários'!K35</f>
        <v>71747.130698689987</v>
      </c>
      <c r="C33" s="20">
        <f>+'dados primários'!S35</f>
        <v>188007.07600618686</v>
      </c>
      <c r="D33" s="20">
        <f>+'dados primários'!T35</f>
        <v>564963.24493438622</v>
      </c>
      <c r="E33" s="29">
        <f>+'dados primários'!B143</f>
        <v>373910</v>
      </c>
      <c r="F33" s="20">
        <f>+'dados primários'!P35</f>
        <v>90597.340328866849</v>
      </c>
      <c r="G33" s="20">
        <f t="shared" si="0"/>
        <v>293478.52494362497</v>
      </c>
      <c r="H33" s="20">
        <f>+'R M3'!O33</f>
        <v>1629341.2674717228</v>
      </c>
      <c r="I33" s="20">
        <f t="shared" si="1"/>
        <v>662372.98061170627</v>
      </c>
      <c r="J33" s="20"/>
      <c r="K33" s="31">
        <v>41061</v>
      </c>
      <c r="L33" s="20">
        <f t="shared" si="7"/>
        <v>27179.202098660055</v>
      </c>
      <c r="M33" s="20">
        <f t="shared" si="8"/>
        <v>14673.926247181249</v>
      </c>
      <c r="N33" s="20">
        <f t="shared" si="9"/>
        <v>81467.063373586148</v>
      </c>
      <c r="O33" s="20">
        <f t="shared" si="10"/>
        <v>99355.947091755937</v>
      </c>
      <c r="P33" s="20">
        <f t="shared" si="11"/>
        <v>222676.13881118339</v>
      </c>
      <c r="Q33" s="20">
        <f t="shared" si="12"/>
        <v>334014.20821677509</v>
      </c>
      <c r="R33" s="22">
        <f t="shared" si="13"/>
        <v>1.6791650959829794</v>
      </c>
      <c r="S33" s="22">
        <f t="shared" si="14"/>
        <v>1.1194433973219862</v>
      </c>
      <c r="AE33" s="31">
        <v>41061</v>
      </c>
      <c r="AF33" s="33">
        <f t="shared" si="2"/>
        <v>27.179202098660056</v>
      </c>
      <c r="AG33" s="33">
        <f t="shared" si="3"/>
        <v>14.673926247181249</v>
      </c>
      <c r="AH33" s="33">
        <f t="shared" si="4"/>
        <v>81.467063373586143</v>
      </c>
      <c r="AI33" s="33">
        <f t="shared" si="5"/>
        <v>99.355947091755937</v>
      </c>
      <c r="AJ33" s="33">
        <f t="shared" si="6"/>
        <v>222.67613881118336</v>
      </c>
    </row>
    <row r="34" spans="1:49" x14ac:dyDescent="0.25">
      <c r="A34" s="31">
        <v>41153</v>
      </c>
      <c r="B34" s="20">
        <f>+'dados primários'!K36</f>
        <v>72615.130497469989</v>
      </c>
      <c r="C34" s="20">
        <f>+'dados primários'!S36</f>
        <v>191575.27519653391</v>
      </c>
      <c r="D34" s="20">
        <f>+'dados primários'!T36</f>
        <v>586871.48482271424</v>
      </c>
      <c r="E34" s="29">
        <f>+'dados primários'!B146</f>
        <v>378726</v>
      </c>
      <c r="F34" s="20">
        <f>+'dados primários'!P36</f>
        <v>95292.060176983912</v>
      </c>
      <c r="G34" s="20">
        <f t="shared" si="0"/>
        <v>285063.54077362001</v>
      </c>
      <c r="H34" s="20">
        <f>+'R M3'!O34</f>
        <v>1685660.5007523305</v>
      </c>
      <c r="I34" s="20">
        <f t="shared" si="1"/>
        <v>683154.69984226418</v>
      </c>
      <c r="J34" s="20"/>
      <c r="K34" s="31">
        <v>41153</v>
      </c>
      <c r="L34" s="20">
        <f t="shared" si="7"/>
        <v>28587.618053095171</v>
      </c>
      <c r="M34" s="20">
        <f t="shared" si="8"/>
        <v>14253.177038681002</v>
      </c>
      <c r="N34" s="20">
        <f t="shared" si="9"/>
        <v>84283.025037616535</v>
      </c>
      <c r="O34" s="20">
        <f t="shared" si="10"/>
        <v>102473.20497633962</v>
      </c>
      <c r="P34" s="20">
        <f t="shared" si="11"/>
        <v>229597.02510573232</v>
      </c>
      <c r="Q34" s="20">
        <f t="shared" si="12"/>
        <v>344395.53765859851</v>
      </c>
      <c r="R34" s="22">
        <f t="shared" si="13"/>
        <v>1.6495248569775323</v>
      </c>
      <c r="S34" s="22">
        <f t="shared" si="14"/>
        <v>1.0996832379850214</v>
      </c>
      <c r="AE34" s="31">
        <v>41153</v>
      </c>
      <c r="AF34" s="33">
        <f t="shared" si="2"/>
        <v>28.58761805309517</v>
      </c>
      <c r="AG34" s="33">
        <f t="shared" si="3"/>
        <v>14.253177038681002</v>
      </c>
      <c r="AH34" s="33">
        <f t="shared" si="4"/>
        <v>84.28302503761654</v>
      </c>
      <c r="AI34" s="33">
        <f t="shared" si="5"/>
        <v>102.47320497633962</v>
      </c>
      <c r="AJ34" s="33">
        <f t="shared" si="6"/>
        <v>229.59702510573231</v>
      </c>
    </row>
    <row r="35" spans="1:49" x14ac:dyDescent="0.25">
      <c r="A35" s="31">
        <v>41244</v>
      </c>
      <c r="B35" s="20">
        <f>+'dados primários'!K37</f>
        <v>71958.578060254993</v>
      </c>
      <c r="C35" s="20">
        <f>+'dados primários'!S37</f>
        <v>195723.43932724342</v>
      </c>
      <c r="D35" s="20">
        <f>+'dados primários'!T37</f>
        <v>604635.60165200429</v>
      </c>
      <c r="E35" s="29">
        <f>+'dados primários'!B149</f>
        <v>373147</v>
      </c>
      <c r="F35" s="20">
        <f>+'dados primários'!P37</f>
        <v>92488.809848973382</v>
      </c>
      <c r="G35" s="20">
        <f t="shared" si="0"/>
        <v>281099.51439813996</v>
      </c>
      <c r="H35" s="20">
        <f>+'R M3'!O35</f>
        <v>1722290.3361815445</v>
      </c>
      <c r="I35" s="20">
        <f t="shared" si="1"/>
        <v>707870.23113027436</v>
      </c>
      <c r="J35" s="20"/>
      <c r="K35" s="31">
        <v>41244</v>
      </c>
      <c r="L35" s="20">
        <f t="shared" si="7"/>
        <v>27746.642954692015</v>
      </c>
      <c r="M35" s="20">
        <f t="shared" si="8"/>
        <v>14054.975719906999</v>
      </c>
      <c r="N35" s="20">
        <f t="shared" si="9"/>
        <v>86114.516809077235</v>
      </c>
      <c r="O35" s="20">
        <f t="shared" si="10"/>
        <v>106180.53466954116</v>
      </c>
      <c r="P35" s="20">
        <f t="shared" si="11"/>
        <v>234096.67015321739</v>
      </c>
      <c r="Q35" s="20">
        <f t="shared" si="12"/>
        <v>351145.00522982609</v>
      </c>
      <c r="R35" s="22">
        <f t="shared" si="13"/>
        <v>1.5939867908235239</v>
      </c>
      <c r="S35" s="22">
        <f t="shared" si="14"/>
        <v>1.062657860549016</v>
      </c>
      <c r="AE35" s="31">
        <v>41244</v>
      </c>
      <c r="AF35" s="33">
        <f t="shared" si="2"/>
        <v>27.746642954692014</v>
      </c>
      <c r="AG35" s="33">
        <f t="shared" si="3"/>
        <v>14.054975719906999</v>
      </c>
      <c r="AH35" s="33">
        <f t="shared" si="4"/>
        <v>86.11451680907723</v>
      </c>
      <c r="AI35" s="33">
        <f t="shared" si="5"/>
        <v>106.18053466954116</v>
      </c>
      <c r="AJ35" s="33">
        <f t="shared" si="6"/>
        <v>234.09667015321742</v>
      </c>
    </row>
    <row r="36" spans="1:49" x14ac:dyDescent="0.25">
      <c r="A36" s="31">
        <v>41334</v>
      </c>
      <c r="B36" s="20">
        <f>+'dados primários'!K38</f>
        <v>60416.293000959995</v>
      </c>
      <c r="C36" s="20">
        <f>+'dados primários'!S38</f>
        <v>208306.7786315525</v>
      </c>
      <c r="D36" s="20">
        <f>+'dados primários'!T38</f>
        <v>600198.09127441386</v>
      </c>
      <c r="E36" s="29">
        <f>+'dados primários'!B152</f>
        <v>376934</v>
      </c>
      <c r="F36" s="20">
        <f>+'dados primários'!P38</f>
        <v>109147.88070466247</v>
      </c>
      <c r="G36" s="20">
        <f t="shared" si="0"/>
        <v>276737.13225737493</v>
      </c>
      <c r="H36" s="20">
        <f>+'R M3'!O36</f>
        <v>1793741.1939996611</v>
      </c>
      <c r="I36" s="20">
        <f t="shared" si="1"/>
        <v>699356.9892013038</v>
      </c>
      <c r="J36" s="20"/>
      <c r="K36" s="31">
        <v>41334</v>
      </c>
      <c r="L36" s="20">
        <f t="shared" si="7"/>
        <v>32744.364211398741</v>
      </c>
      <c r="M36" s="20">
        <f t="shared" si="8"/>
        <v>13836.856612868747</v>
      </c>
      <c r="N36" s="20">
        <f t="shared" si="9"/>
        <v>89687.05969998306</v>
      </c>
      <c r="O36" s="20">
        <f t="shared" si="10"/>
        <v>104903.54838019557</v>
      </c>
      <c r="P36" s="20">
        <f t="shared" si="11"/>
        <v>241171.82890444613</v>
      </c>
      <c r="Q36" s="20">
        <f t="shared" si="12"/>
        <v>361757.74335666921</v>
      </c>
      <c r="R36" s="22">
        <f t="shared" si="13"/>
        <v>1.5629271532760309</v>
      </c>
      <c r="S36" s="22">
        <f t="shared" si="14"/>
        <v>1.041951435517354</v>
      </c>
      <c r="AE36" s="31">
        <v>41334</v>
      </c>
      <c r="AF36" s="33">
        <f t="shared" si="2"/>
        <v>32.744364211398739</v>
      </c>
      <c r="AG36" s="33">
        <f t="shared" si="3"/>
        <v>13.836856612868747</v>
      </c>
      <c r="AH36" s="33">
        <f t="shared" si="4"/>
        <v>89.687059699983052</v>
      </c>
      <c r="AI36" s="33">
        <f t="shared" si="5"/>
        <v>104.90354838019557</v>
      </c>
      <c r="AJ36" s="33">
        <f t="shared" si="6"/>
        <v>241.1718289044461</v>
      </c>
    </row>
    <row r="37" spans="1:49" x14ac:dyDescent="0.25">
      <c r="A37" s="31">
        <v>41426</v>
      </c>
      <c r="B37" s="20">
        <f>+'dados primários'!K39</f>
        <v>73103.986887224994</v>
      </c>
      <c r="C37" s="20">
        <f>+'dados primários'!S39</f>
        <v>200514.67945215333</v>
      </c>
      <c r="D37" s="20">
        <f>+'dados primários'!T39</f>
        <v>543453.55589367566</v>
      </c>
      <c r="E37" s="29">
        <f>+'dados primários'!B155</f>
        <v>369402</v>
      </c>
      <c r="F37" s="20">
        <f>+'dados primários'!P39</f>
        <v>101375.43692621327</v>
      </c>
      <c r="G37" s="20">
        <f t="shared" si="0"/>
        <v>278093.98844590998</v>
      </c>
      <c r="H37" s="20">
        <f>+'R M3'!O37</f>
        <v>1667176.3839275613</v>
      </c>
      <c r="I37" s="20">
        <f t="shared" si="1"/>
        <v>642592.79841961572</v>
      </c>
      <c r="J37" s="20"/>
      <c r="K37" s="31">
        <v>41426</v>
      </c>
      <c r="L37" s="20">
        <f t="shared" si="7"/>
        <v>30412.631077863978</v>
      </c>
      <c r="M37" s="20">
        <f t="shared" si="8"/>
        <v>13904.6994222955</v>
      </c>
      <c r="N37" s="20">
        <f t="shared" si="9"/>
        <v>83358.81919637807</v>
      </c>
      <c r="O37" s="20">
        <f t="shared" si="10"/>
        <v>96388.919762942358</v>
      </c>
      <c r="P37" s="20">
        <f t="shared" si="11"/>
        <v>224065.06945947991</v>
      </c>
      <c r="Q37" s="20">
        <f t="shared" si="12"/>
        <v>336097.60418921988</v>
      </c>
      <c r="R37" s="22">
        <f t="shared" si="13"/>
        <v>1.6486371610314874</v>
      </c>
      <c r="S37" s="22">
        <f t="shared" si="14"/>
        <v>1.0990914406876582</v>
      </c>
      <c r="AE37" s="31">
        <v>41426</v>
      </c>
      <c r="AF37" s="33">
        <f t="shared" si="2"/>
        <v>30.412631077863978</v>
      </c>
      <c r="AG37" s="33">
        <f t="shared" si="3"/>
        <v>13.904699422295501</v>
      </c>
      <c r="AH37" s="33">
        <f t="shared" si="4"/>
        <v>83.358819196378064</v>
      </c>
      <c r="AI37" s="33">
        <f t="shared" si="5"/>
        <v>96.388919762942365</v>
      </c>
      <c r="AJ37" s="33">
        <f t="shared" si="6"/>
        <v>224.0650694594799</v>
      </c>
    </row>
    <row r="38" spans="1:49" x14ac:dyDescent="0.25">
      <c r="A38" s="31">
        <v>41518</v>
      </c>
      <c r="B38" s="20">
        <f>+'dados primários'!K40</f>
        <v>71693.02424796499</v>
      </c>
      <c r="C38" s="20">
        <f>+'dados primários'!S40</f>
        <v>193778.92257807349</v>
      </c>
      <c r="D38" s="20">
        <f>+'dados primários'!T40</f>
        <v>583902.92310089315</v>
      </c>
      <c r="E38" s="29">
        <f>+'dados primários'!B158</f>
        <v>368654</v>
      </c>
      <c r="F38" s="20">
        <f>+'dados primários'!P40</f>
        <v>99344.863547133471</v>
      </c>
      <c r="G38" s="20">
        <f t="shared" si="0"/>
        <v>277171.88219640497</v>
      </c>
      <c r="H38" s="20">
        <f>+'R M3'!O38</f>
        <v>1684742.8023184862</v>
      </c>
      <c r="I38" s="20">
        <f t="shared" si="1"/>
        <v>678336.98213183309</v>
      </c>
      <c r="J38" s="20"/>
      <c r="K38" s="31">
        <v>41518</v>
      </c>
      <c r="L38" s="20">
        <f t="shared" si="7"/>
        <v>29803.459064140039</v>
      </c>
      <c r="M38" s="20">
        <f t="shared" si="8"/>
        <v>13858.594109820249</v>
      </c>
      <c r="N38" s="20">
        <f t="shared" si="9"/>
        <v>84237.140115924311</v>
      </c>
      <c r="O38" s="20">
        <f t="shared" si="10"/>
        <v>101750.54731977497</v>
      </c>
      <c r="P38" s="20">
        <f t="shared" si="11"/>
        <v>229649.74060965958</v>
      </c>
      <c r="Q38" s="20">
        <f t="shared" si="12"/>
        <v>344474.61091448937</v>
      </c>
      <c r="R38" s="22">
        <f t="shared" si="13"/>
        <v>1.6052881184246963</v>
      </c>
      <c r="S38" s="22">
        <f t="shared" si="14"/>
        <v>1.0701920789497976</v>
      </c>
      <c r="AE38" s="31">
        <v>41518</v>
      </c>
      <c r="AF38" s="33">
        <f t="shared" si="2"/>
        <v>29.803459064140039</v>
      </c>
      <c r="AG38" s="33">
        <f t="shared" si="3"/>
        <v>13.858594109820249</v>
      </c>
      <c r="AH38" s="33">
        <f t="shared" si="4"/>
        <v>84.237140115924305</v>
      </c>
      <c r="AI38" s="33">
        <f t="shared" si="5"/>
        <v>101.75054731977497</v>
      </c>
      <c r="AJ38" s="33">
        <f t="shared" si="6"/>
        <v>229.64974060965955</v>
      </c>
    </row>
    <row r="39" spans="1:49" x14ac:dyDescent="0.25">
      <c r="A39" s="31">
        <v>41609</v>
      </c>
      <c r="B39" s="20">
        <f>+'dados primários'!K41</f>
        <v>74374.509588439993</v>
      </c>
      <c r="C39" s="20">
        <f>+'dados primários'!S41</f>
        <v>198278.92374389642</v>
      </c>
      <c r="D39" s="20">
        <f>+'dados primários'!T41</f>
        <v>554248.95454701548</v>
      </c>
      <c r="E39" s="29">
        <f>+'dados primários'!B161</f>
        <v>358808</v>
      </c>
      <c r="F39" s="20">
        <f>+'dados primários'!P41</f>
        <v>103608.25854637647</v>
      </c>
      <c r="G39" s="20">
        <f t="shared" ref="G39:G55" si="15">SUM(B36:B39)</f>
        <v>279587.81372458994</v>
      </c>
      <c r="H39" s="20">
        <f>+'R M3'!O39</f>
        <v>1632888.6651462009</v>
      </c>
      <c r="I39" s="20">
        <f t="shared" si="1"/>
        <v>648919.61974453542</v>
      </c>
      <c r="J39" s="20"/>
      <c r="K39" s="31">
        <v>41609</v>
      </c>
      <c r="L39" s="20">
        <f t="shared" si="7"/>
        <v>31082.47756391294</v>
      </c>
      <c r="M39" s="20">
        <f t="shared" si="8"/>
        <v>13979.390686229497</v>
      </c>
      <c r="N39" s="20">
        <f t="shared" si="9"/>
        <v>81644.433257310055</v>
      </c>
      <c r="O39" s="20">
        <f t="shared" si="10"/>
        <v>97337.94296168031</v>
      </c>
      <c r="P39" s="20">
        <f t="shared" si="11"/>
        <v>224044.2444691328</v>
      </c>
      <c r="Q39" s="20">
        <f t="shared" si="12"/>
        <v>336066.36670369923</v>
      </c>
      <c r="R39" s="22">
        <f t="shared" si="13"/>
        <v>1.6015050993618984</v>
      </c>
      <c r="S39" s="22">
        <f t="shared" si="14"/>
        <v>1.0676700662412655</v>
      </c>
      <c r="AE39" s="31">
        <v>41609</v>
      </c>
      <c r="AF39" s="33">
        <f t="shared" si="2"/>
        <v>31.082477563912938</v>
      </c>
      <c r="AG39" s="33">
        <f t="shared" si="3"/>
        <v>13.979390686229497</v>
      </c>
      <c r="AH39" s="33">
        <f t="shared" si="4"/>
        <v>81.644433257310055</v>
      </c>
      <c r="AI39" s="33">
        <f t="shared" si="5"/>
        <v>97.337942961680312</v>
      </c>
      <c r="AJ39" s="33">
        <f t="shared" si="6"/>
        <v>224.04424446913282</v>
      </c>
    </row>
    <row r="40" spans="1:49" x14ac:dyDescent="0.25">
      <c r="A40" s="31">
        <v>41699</v>
      </c>
      <c r="B40" s="20">
        <f>+'dados primários'!K42</f>
        <v>59276.416314189999</v>
      </c>
      <c r="C40" s="20">
        <f>+'dados primários'!S42</f>
        <v>209925.88164455694</v>
      </c>
      <c r="D40" s="20">
        <f>+'dados primários'!T42</f>
        <v>578247.82860657806</v>
      </c>
      <c r="E40" s="29">
        <f>+'dados primários'!B164</f>
        <v>363914</v>
      </c>
      <c r="F40" s="20">
        <f>+'dados primários'!P42</f>
        <v>123063.61294152695</v>
      </c>
      <c r="G40" s="20">
        <f t="shared" si="15"/>
        <v>278447.93703782</v>
      </c>
      <c r="H40" s="20">
        <f>+'R M3'!O40</f>
        <v>1713704.2812366341</v>
      </c>
      <c r="I40" s="20">
        <f t="shared" si="1"/>
        <v>665110.09730960813</v>
      </c>
      <c r="J40" s="20"/>
      <c r="K40" s="31">
        <v>41699</v>
      </c>
      <c r="L40" s="20">
        <f t="shared" si="7"/>
        <v>36919.083882458086</v>
      </c>
      <c r="M40" s="20">
        <f t="shared" si="8"/>
        <v>13922.396851891001</v>
      </c>
      <c r="N40" s="20">
        <f t="shared" si="9"/>
        <v>85685.214061831706</v>
      </c>
      <c r="O40" s="20">
        <f t="shared" si="10"/>
        <v>99766.514596441222</v>
      </c>
      <c r="P40" s="20">
        <f t="shared" si="11"/>
        <v>236293.209392622</v>
      </c>
      <c r="Q40" s="20">
        <f t="shared" si="12"/>
        <v>354439.814088933</v>
      </c>
      <c r="R40" s="22">
        <f t="shared" si="13"/>
        <v>1.5400950409680407</v>
      </c>
      <c r="S40" s="22">
        <f t="shared" si="14"/>
        <v>1.0267300273120272</v>
      </c>
      <c r="AE40" s="31">
        <v>41699</v>
      </c>
      <c r="AF40" s="33">
        <f t="shared" si="2"/>
        <v>36.919083882458089</v>
      </c>
      <c r="AG40" s="33">
        <f t="shared" si="3"/>
        <v>13.922396851891001</v>
      </c>
      <c r="AH40" s="33">
        <f t="shared" si="4"/>
        <v>85.685214061831701</v>
      </c>
      <c r="AI40" s="33">
        <f t="shared" si="5"/>
        <v>99.766514596441226</v>
      </c>
      <c r="AJ40" s="33">
        <f t="shared" si="6"/>
        <v>236.293209392622</v>
      </c>
    </row>
    <row r="41" spans="1:49" x14ac:dyDescent="0.25">
      <c r="A41" s="31">
        <v>41791</v>
      </c>
      <c r="B41" s="20">
        <f>+'dados primários'!K43</f>
        <v>70546.318259570005</v>
      </c>
      <c r="C41" s="20">
        <f>+'dados primários'!S43</f>
        <v>219755.08944539854</v>
      </c>
      <c r="D41" s="20">
        <f>+'dados primários'!T43</f>
        <v>612186.78016788536</v>
      </c>
      <c r="E41" s="29">
        <f>+'dados primários'!B167</f>
        <v>373516</v>
      </c>
      <c r="F41" s="20">
        <f>+'dados primários'!P43</f>
        <v>137788.72255533858</v>
      </c>
      <c r="G41" s="20">
        <f t="shared" si="15"/>
        <v>275890.26841016498</v>
      </c>
      <c r="H41" s="20">
        <f>+'R M3'!O41</f>
        <v>1817323.2957987124</v>
      </c>
      <c r="I41" s="20">
        <f t="shared" si="1"/>
        <v>694153.14705794537</v>
      </c>
      <c r="J41" s="20"/>
      <c r="K41" s="31">
        <v>41791</v>
      </c>
      <c r="L41" s="20">
        <f t="shared" si="7"/>
        <v>41336.616766601575</v>
      </c>
      <c r="M41" s="20">
        <f t="shared" si="8"/>
        <v>13794.51342050825</v>
      </c>
      <c r="N41" s="20">
        <f t="shared" si="9"/>
        <v>90866.164789935632</v>
      </c>
      <c r="O41" s="20">
        <f t="shared" si="10"/>
        <v>104122.9720586918</v>
      </c>
      <c r="P41" s="20">
        <f t="shared" si="11"/>
        <v>250120.26703573723</v>
      </c>
      <c r="Q41" s="20">
        <f t="shared" si="12"/>
        <v>375180.40055360587</v>
      </c>
      <c r="R41" s="22">
        <f t="shared" si="13"/>
        <v>1.4933455990059052</v>
      </c>
      <c r="S41" s="22">
        <f t="shared" si="14"/>
        <v>0.9955637326706035</v>
      </c>
      <c r="AE41" s="31">
        <v>41791</v>
      </c>
      <c r="AF41" s="33">
        <f t="shared" si="2"/>
        <v>41.336616766601573</v>
      </c>
      <c r="AG41" s="33">
        <f t="shared" si="3"/>
        <v>13.794513420508251</v>
      </c>
      <c r="AH41" s="33">
        <f t="shared" si="4"/>
        <v>90.866164789935638</v>
      </c>
      <c r="AI41" s="33">
        <f t="shared" si="5"/>
        <v>104.1229720586918</v>
      </c>
      <c r="AJ41" s="33">
        <f t="shared" si="6"/>
        <v>250.12026703573727</v>
      </c>
    </row>
    <row r="42" spans="1:49" x14ac:dyDescent="0.25">
      <c r="A42" s="31">
        <v>41883</v>
      </c>
      <c r="B42" s="20">
        <f>+'dados primários'!K44</f>
        <v>73476.331625410006</v>
      </c>
      <c r="C42" s="20">
        <f>+'dados primários'!S44</f>
        <v>227617.73148054999</v>
      </c>
      <c r="D42" s="20">
        <f>+'dados primários'!T44</f>
        <v>587588.83640045254</v>
      </c>
      <c r="E42" s="29">
        <f>+'dados primários'!B170</f>
        <v>375513</v>
      </c>
      <c r="F42" s="20">
        <f>+'dados primários'!P44</f>
        <v>146120.09761409002</v>
      </c>
      <c r="G42" s="20">
        <f t="shared" si="15"/>
        <v>277673.57578761003</v>
      </c>
      <c r="H42" s="20">
        <f>+'R M3'!O42</f>
        <v>1714850.2090453049</v>
      </c>
      <c r="I42" s="20">
        <f t="shared" si="1"/>
        <v>669086.4702669126</v>
      </c>
      <c r="J42" s="20"/>
      <c r="K42" s="31">
        <v>41883</v>
      </c>
      <c r="L42" s="20">
        <f t="shared" si="7"/>
        <v>43836.029284227006</v>
      </c>
      <c r="M42" s="20">
        <f t="shared" si="8"/>
        <v>13883.678789380501</v>
      </c>
      <c r="N42" s="20">
        <f t="shared" si="9"/>
        <v>85742.510452265255</v>
      </c>
      <c r="O42" s="20">
        <f t="shared" si="10"/>
        <v>100362.97054003688</v>
      </c>
      <c r="P42" s="20">
        <f t="shared" si="11"/>
        <v>243825.18906590965</v>
      </c>
      <c r="Q42" s="20">
        <f t="shared" si="12"/>
        <v>365737.78359886445</v>
      </c>
      <c r="R42" s="22">
        <f t="shared" si="13"/>
        <v>1.5400910850867551</v>
      </c>
      <c r="S42" s="22">
        <f t="shared" si="14"/>
        <v>1.0267273900578369</v>
      </c>
      <c r="AE42" s="31">
        <v>41883</v>
      </c>
      <c r="AF42" s="33">
        <f t="shared" si="2"/>
        <v>43.83602928422701</v>
      </c>
      <c r="AG42" s="33">
        <f t="shared" si="3"/>
        <v>13.883678789380502</v>
      </c>
      <c r="AH42" s="33">
        <f t="shared" si="4"/>
        <v>85.74251045226525</v>
      </c>
      <c r="AI42" s="33">
        <f t="shared" si="5"/>
        <v>100.36297054003688</v>
      </c>
      <c r="AJ42" s="33">
        <f t="shared" si="6"/>
        <v>243.82518906590965</v>
      </c>
    </row>
    <row r="43" spans="1:49" x14ac:dyDescent="0.25">
      <c r="A43" s="31">
        <v>41974</v>
      </c>
      <c r="B43" s="20">
        <f>+'dados primários'!K45</f>
        <v>60764.032315955003</v>
      </c>
      <c r="C43" s="20">
        <f>+'dados primários'!S45</f>
        <v>238398.60523888646</v>
      </c>
      <c r="D43" s="20">
        <f>+'dados primários'!T45</f>
        <v>526356.11499487562</v>
      </c>
      <c r="E43" s="29">
        <f>+'dados primários'!B173</f>
        <v>363551</v>
      </c>
      <c r="F43" s="20">
        <f>+'dados primários'!P45</f>
        <v>155043.71432262647</v>
      </c>
      <c r="G43" s="20">
        <f t="shared" si="15"/>
        <v>264063.09851512499</v>
      </c>
      <c r="H43" s="20">
        <f>+'R M3'!O43</f>
        <v>1626556.8278436156</v>
      </c>
      <c r="I43" s="20">
        <f t="shared" si="1"/>
        <v>609711.00591113558</v>
      </c>
      <c r="J43" s="20"/>
      <c r="K43" s="31">
        <v>41974</v>
      </c>
      <c r="L43" s="20">
        <f t="shared" si="7"/>
        <v>46513.114296787942</v>
      </c>
      <c r="M43" s="20">
        <f t="shared" si="8"/>
        <v>13203.154925756251</v>
      </c>
      <c r="N43" s="20">
        <f t="shared" si="9"/>
        <v>81327.841392180781</v>
      </c>
      <c r="O43" s="20">
        <f t="shared" si="10"/>
        <v>91456.650886670337</v>
      </c>
      <c r="P43" s="20">
        <f t="shared" si="11"/>
        <v>232500.76150139532</v>
      </c>
      <c r="Q43" s="20">
        <f t="shared" si="12"/>
        <v>348751.14225209295</v>
      </c>
      <c r="R43" s="22">
        <f t="shared" si="13"/>
        <v>1.5636550936536102</v>
      </c>
      <c r="S43" s="22">
        <f t="shared" si="14"/>
        <v>1.042436729102407</v>
      </c>
      <c r="AE43" s="31">
        <v>41974</v>
      </c>
      <c r="AF43" s="33">
        <f t="shared" si="2"/>
        <v>46.51311429678794</v>
      </c>
      <c r="AG43" s="33">
        <f t="shared" si="3"/>
        <v>13.203154925756252</v>
      </c>
      <c r="AH43" s="33">
        <f t="shared" si="4"/>
        <v>81.327841392180787</v>
      </c>
      <c r="AI43" s="33">
        <f t="shared" si="5"/>
        <v>91.456650886670332</v>
      </c>
      <c r="AJ43" s="33">
        <f t="shared" si="6"/>
        <v>232.50076150139532</v>
      </c>
    </row>
    <row r="44" spans="1:49" x14ac:dyDescent="0.25">
      <c r="A44" s="31">
        <v>42064</v>
      </c>
      <c r="B44" s="20">
        <f>+'dados primários'!K46</f>
        <v>51380.761374520007</v>
      </c>
      <c r="C44" s="20">
        <f>+'dados primários'!S46</f>
        <v>241409.49781710675</v>
      </c>
      <c r="D44" s="20">
        <f>+'dados primários'!T46</f>
        <v>473492.06310621661</v>
      </c>
      <c r="E44" s="29">
        <f>+'dados primários'!B176</f>
        <v>362744</v>
      </c>
      <c r="F44" s="20">
        <f>+'dados primários'!P46</f>
        <v>155074.09497009678</v>
      </c>
      <c r="G44" s="20">
        <f t="shared" si="15"/>
        <v>256167.44357545499</v>
      </c>
      <c r="H44" s="20">
        <f>+'R M3'!O44</f>
        <v>1362609.360755394</v>
      </c>
      <c r="I44" s="20">
        <f t="shared" si="1"/>
        <v>559827.46595322667</v>
      </c>
      <c r="J44" s="20"/>
      <c r="K44" s="31">
        <v>42064</v>
      </c>
      <c r="L44" s="20">
        <f t="shared" si="7"/>
        <v>46522.228491029033</v>
      </c>
      <c r="M44" s="20">
        <f t="shared" si="8"/>
        <v>12808.37217877275</v>
      </c>
      <c r="N44" s="20">
        <f t="shared" si="9"/>
        <v>68130.468037769708</v>
      </c>
      <c r="O44" s="20">
        <f t="shared" si="10"/>
        <v>83974.119892984003</v>
      </c>
      <c r="P44" s="20">
        <f t="shared" si="11"/>
        <v>211435.18860055547</v>
      </c>
      <c r="Q44" s="20">
        <f t="shared" si="12"/>
        <v>317152.78290083318</v>
      </c>
      <c r="R44" s="22">
        <f t="shared" si="13"/>
        <v>1.7156273863443705</v>
      </c>
      <c r="S44" s="22">
        <f t="shared" si="14"/>
        <v>1.143751590896247</v>
      </c>
      <c r="AE44" s="31">
        <v>42064</v>
      </c>
      <c r="AF44" s="33">
        <f t="shared" si="2"/>
        <v>46.522228491029033</v>
      </c>
      <c r="AG44" s="33">
        <f t="shared" si="3"/>
        <v>12.80837217877275</v>
      </c>
      <c r="AH44" s="33">
        <f t="shared" si="4"/>
        <v>68.130468037769703</v>
      </c>
      <c r="AI44" s="33">
        <f t="shared" si="5"/>
        <v>83.974119892984007</v>
      </c>
      <c r="AJ44" s="33">
        <f t="shared" si="6"/>
        <v>211.43518860055548</v>
      </c>
    </row>
    <row r="45" spans="1:49" x14ac:dyDescent="0.25">
      <c r="A45" s="31">
        <v>42156</v>
      </c>
      <c r="B45" s="20">
        <f>+'dados primários'!K47</f>
        <v>59644.453251775005</v>
      </c>
      <c r="C45" s="20">
        <f>+'dados primários'!S47</f>
        <v>242225.86756794754</v>
      </c>
      <c r="D45" s="20">
        <f>+'dados primários'!T47</f>
        <v>504805.22295701702</v>
      </c>
      <c r="E45" s="29">
        <f>+'dados primários'!B179</f>
        <v>368668</v>
      </c>
      <c r="F45" s="20">
        <f>+'dados primários'!P47</f>
        <v>156335.36572717753</v>
      </c>
      <c r="G45" s="20">
        <f t="shared" si="15"/>
        <v>245265.57856766001</v>
      </c>
      <c r="H45" s="20">
        <f>+'R M3'!O45</f>
        <v>1444227.6607519581</v>
      </c>
      <c r="I45" s="20">
        <f t="shared" si="1"/>
        <v>590695.72479778691</v>
      </c>
      <c r="J45" s="20"/>
      <c r="K45" s="31">
        <v>42156</v>
      </c>
      <c r="L45" s="20">
        <f t="shared" si="7"/>
        <v>46900.60971815326</v>
      </c>
      <c r="M45" s="20">
        <f t="shared" si="8"/>
        <v>12263.278928383001</v>
      </c>
      <c r="N45" s="20">
        <f t="shared" si="9"/>
        <v>72211.383037597916</v>
      </c>
      <c r="O45" s="20">
        <f t="shared" si="10"/>
        <v>88604.358719668031</v>
      </c>
      <c r="P45" s="20">
        <f t="shared" si="11"/>
        <v>219979.63040380221</v>
      </c>
      <c r="Q45" s="20">
        <f t="shared" si="12"/>
        <v>329969.44560570328</v>
      </c>
      <c r="R45" s="22">
        <f t="shared" si="13"/>
        <v>1.6759188081335543</v>
      </c>
      <c r="S45" s="22">
        <f t="shared" si="14"/>
        <v>1.1172792054223697</v>
      </c>
      <c r="AE45" s="31">
        <v>42156</v>
      </c>
      <c r="AF45" s="33">
        <f t="shared" si="2"/>
        <v>46.900609718153262</v>
      </c>
      <c r="AG45" s="33">
        <f t="shared" si="3"/>
        <v>12.263278928383</v>
      </c>
      <c r="AH45" s="33">
        <f t="shared" si="4"/>
        <v>72.211383037597912</v>
      </c>
      <c r="AI45" s="33">
        <f t="shared" si="5"/>
        <v>88.604358719668028</v>
      </c>
      <c r="AJ45" s="33">
        <f t="shared" si="6"/>
        <v>219.97963040380222</v>
      </c>
    </row>
    <row r="46" spans="1:49" x14ac:dyDescent="0.25">
      <c r="A46" s="31">
        <v>42248</v>
      </c>
      <c r="B46" s="20">
        <f>+'dados primários'!K48</f>
        <v>58084.787443554997</v>
      </c>
      <c r="C46" s="20">
        <f>+'dados primários'!S48</f>
        <v>244502.66258292936</v>
      </c>
      <c r="D46" s="20">
        <f>+'dados primários'!T48</f>
        <v>377187.37046079425</v>
      </c>
      <c r="E46" s="29">
        <f>+'dados primários'!B182</f>
        <v>361370</v>
      </c>
      <c r="F46" s="20">
        <f>+'dados primários'!P48</f>
        <v>153379.65534957932</v>
      </c>
      <c r="G46" s="20">
        <f t="shared" si="15"/>
        <v>229874.03438580499</v>
      </c>
      <c r="H46" s="20">
        <f>+'R M3'!O46</f>
        <v>1143126.0038648171</v>
      </c>
      <c r="I46" s="20">
        <f t="shared" si="1"/>
        <v>468310.37769414426</v>
      </c>
      <c r="J46" s="20"/>
      <c r="K46" s="31">
        <v>42248</v>
      </c>
      <c r="L46" s="20">
        <f t="shared" si="7"/>
        <v>46013.896604873793</v>
      </c>
      <c r="M46" s="20">
        <f t="shared" si="8"/>
        <v>11493.701719290249</v>
      </c>
      <c r="N46" s="20">
        <f t="shared" si="9"/>
        <v>57156.300193240859</v>
      </c>
      <c r="O46" s="20">
        <f t="shared" si="10"/>
        <v>70246.556654121639</v>
      </c>
      <c r="P46" s="20">
        <f t="shared" si="11"/>
        <v>184910.45517152653</v>
      </c>
      <c r="Q46" s="20">
        <f t="shared" si="12"/>
        <v>277365.68275728979</v>
      </c>
      <c r="R46" s="22">
        <f t="shared" si="13"/>
        <v>1.9542972822428357</v>
      </c>
      <c r="S46" s="22">
        <f t="shared" si="14"/>
        <v>1.3028648548285571</v>
      </c>
      <c r="AE46" s="31">
        <v>42248</v>
      </c>
      <c r="AF46" s="33">
        <f t="shared" si="2"/>
        <v>46.013896604873793</v>
      </c>
      <c r="AG46" s="33">
        <f t="shared" si="3"/>
        <v>11.49370171929025</v>
      </c>
      <c r="AH46" s="33">
        <f t="shared" si="4"/>
        <v>57.15630019324086</v>
      </c>
      <c r="AI46" s="33">
        <f t="shared" si="5"/>
        <v>70.246556654121633</v>
      </c>
      <c r="AJ46" s="33">
        <f t="shared" si="6"/>
        <v>184.91045517152654</v>
      </c>
      <c r="AL46" s="60"/>
      <c r="AV46" s="60"/>
      <c r="AW46" s="60"/>
    </row>
    <row r="47" spans="1:49" x14ac:dyDescent="0.25">
      <c r="A47" s="31">
        <v>42339</v>
      </c>
      <c r="B47" s="20">
        <f>+'dados primários'!K49</f>
        <v>54759.588836809999</v>
      </c>
      <c r="C47" s="20">
        <f>+'dados primários'!S49</f>
        <v>236990.6944347739</v>
      </c>
      <c r="D47" s="20">
        <f>+'dados primários'!T49</f>
        <v>366308.47693368321</v>
      </c>
      <c r="E47" s="29">
        <f>+'dados primários'!B185</f>
        <v>356464</v>
      </c>
      <c r="F47" s="20">
        <f>+'dados primários'!P49</f>
        <v>147400.75869024391</v>
      </c>
      <c r="G47" s="20">
        <f t="shared" si="15"/>
        <v>223869.59090666001</v>
      </c>
      <c r="H47" s="20">
        <f>+'R M3'!O47</f>
        <v>1219023.684078923</v>
      </c>
      <c r="I47" s="20">
        <f t="shared" si="1"/>
        <v>455898.41267821321</v>
      </c>
      <c r="J47" s="20"/>
      <c r="K47" s="31">
        <v>42339</v>
      </c>
      <c r="L47" s="20">
        <f t="shared" si="7"/>
        <v>44220.227607073168</v>
      </c>
      <c r="M47" s="20">
        <f t="shared" si="8"/>
        <v>11193.479545333001</v>
      </c>
      <c r="N47" s="20">
        <f t="shared" si="9"/>
        <v>60951.184203946148</v>
      </c>
      <c r="O47" s="20">
        <f t="shared" si="10"/>
        <v>68384.761901731981</v>
      </c>
      <c r="P47" s="20">
        <f t="shared" si="11"/>
        <v>184749.65325808429</v>
      </c>
      <c r="Q47" s="20">
        <f t="shared" si="12"/>
        <v>277124.47988712642</v>
      </c>
      <c r="R47" s="22">
        <f t="shared" si="13"/>
        <v>1.9294434047031253</v>
      </c>
      <c r="S47" s="22">
        <f t="shared" si="14"/>
        <v>1.2862956031354169</v>
      </c>
      <c r="AE47" s="31">
        <v>42339</v>
      </c>
      <c r="AF47" s="33">
        <f t="shared" si="2"/>
        <v>44.22022760707317</v>
      </c>
      <c r="AG47" s="33">
        <f t="shared" si="3"/>
        <v>11.193479545333</v>
      </c>
      <c r="AH47" s="33">
        <f t="shared" si="4"/>
        <v>60.951184203946148</v>
      </c>
      <c r="AI47" s="33">
        <f t="shared" si="5"/>
        <v>68.384761901731977</v>
      </c>
      <c r="AJ47" s="33">
        <f t="shared" si="6"/>
        <v>184.74965325808429</v>
      </c>
    </row>
    <row r="48" spans="1:49" x14ac:dyDescent="0.25">
      <c r="A48" s="31">
        <v>42430</v>
      </c>
      <c r="B48" s="20">
        <f>+'dados primários'!K50</f>
        <v>48648.575859814999</v>
      </c>
      <c r="C48" s="20">
        <f>+'dados primários'!S50</f>
        <v>235297.88792412248</v>
      </c>
      <c r="D48" s="20">
        <f>+'dados primários'!T50</f>
        <v>407475.16572803678</v>
      </c>
      <c r="E48" s="29">
        <f>+'dados primários'!B188</f>
        <v>357698</v>
      </c>
      <c r="F48" s="20">
        <f>+'dados primários'!P50</f>
        <v>151687.29609800249</v>
      </c>
      <c r="G48" s="20">
        <f t="shared" si="15"/>
        <v>221137.40539195499</v>
      </c>
      <c r="H48" s="20">
        <f>+'R M3'!O48</f>
        <v>1367256.7601120018</v>
      </c>
      <c r="I48" s="20">
        <f t="shared" si="1"/>
        <v>491085.75755415682</v>
      </c>
      <c r="J48" s="20"/>
      <c r="K48" s="31">
        <v>42430</v>
      </c>
      <c r="L48" s="20">
        <f t="shared" si="7"/>
        <v>45506.188829400744</v>
      </c>
      <c r="M48" s="20">
        <f t="shared" si="8"/>
        <v>11056.87026959775</v>
      </c>
      <c r="N48" s="20">
        <f t="shared" si="9"/>
        <v>68362.83800560009</v>
      </c>
      <c r="O48" s="20">
        <f t="shared" si="10"/>
        <v>73662.863633123518</v>
      </c>
      <c r="P48" s="20">
        <f t="shared" si="11"/>
        <v>198588.7607377221</v>
      </c>
      <c r="Q48" s="20">
        <f t="shared" si="12"/>
        <v>297883.14110658318</v>
      </c>
      <c r="R48" s="22">
        <f t="shared" si="13"/>
        <v>1.8011996181013228</v>
      </c>
      <c r="S48" s="22">
        <f t="shared" si="14"/>
        <v>1.2007997454008816</v>
      </c>
      <c r="AE48" s="31">
        <v>42430</v>
      </c>
      <c r="AF48" s="33">
        <f t="shared" si="2"/>
        <v>45.506188829400742</v>
      </c>
      <c r="AG48" s="33">
        <f t="shared" si="3"/>
        <v>11.05687026959775</v>
      </c>
      <c r="AH48" s="33">
        <f t="shared" si="4"/>
        <v>68.362838005600096</v>
      </c>
      <c r="AI48" s="33">
        <f t="shared" si="5"/>
        <v>73.662863633123521</v>
      </c>
      <c r="AJ48" s="33">
        <f t="shared" si="6"/>
        <v>198.58876073772211</v>
      </c>
    </row>
    <row r="49" spans="1:38" x14ac:dyDescent="0.25">
      <c r="A49" s="31">
        <v>42522</v>
      </c>
      <c r="B49" s="20">
        <f>+'dados primários'!K51</f>
        <v>57362.761185840005</v>
      </c>
      <c r="C49" s="20">
        <f>+'dados primários'!S51</f>
        <v>236581.79580562594</v>
      </c>
      <c r="D49" s="20">
        <f>+'dados primários'!T51</f>
        <v>457789.1839118019</v>
      </c>
      <c r="E49" s="29">
        <f>+'dados primários'!B191</f>
        <v>364152</v>
      </c>
      <c r="F49" s="20">
        <f>+'dados primários'!P51</f>
        <v>155963.95975716598</v>
      </c>
      <c r="G49" s="20">
        <f t="shared" si="15"/>
        <v>218855.71332601999</v>
      </c>
      <c r="H49" s="20">
        <f>+'R M3'!O49</f>
        <v>1545689.3767929911</v>
      </c>
      <c r="I49" s="20">
        <f t="shared" si="1"/>
        <v>538407.01996026188</v>
      </c>
      <c r="J49" s="20"/>
      <c r="K49" s="31">
        <v>42522</v>
      </c>
      <c r="L49" s="20">
        <f t="shared" si="7"/>
        <v>46789.187927149796</v>
      </c>
      <c r="M49" s="20">
        <f t="shared" si="8"/>
        <v>10942.785666301001</v>
      </c>
      <c r="N49" s="20">
        <f t="shared" si="9"/>
        <v>77284.468839649562</v>
      </c>
      <c r="O49" s="20">
        <f t="shared" si="10"/>
        <v>80761.052994039273</v>
      </c>
      <c r="P49" s="20">
        <f t="shared" si="11"/>
        <v>215777.49542713963</v>
      </c>
      <c r="Q49" s="20">
        <f t="shared" si="12"/>
        <v>323666.24314070947</v>
      </c>
      <c r="R49" s="22">
        <f t="shared" si="13"/>
        <v>1.687627337035994</v>
      </c>
      <c r="S49" s="22">
        <f t="shared" si="14"/>
        <v>1.1250848913573293</v>
      </c>
      <c r="AE49" s="31">
        <v>42522</v>
      </c>
      <c r="AF49" s="33">
        <f t="shared" si="2"/>
        <v>46.789187927149797</v>
      </c>
      <c r="AG49" s="33">
        <f t="shared" si="3"/>
        <v>10.942785666301001</v>
      </c>
      <c r="AH49" s="33">
        <f t="shared" si="4"/>
        <v>77.284468839649563</v>
      </c>
      <c r="AI49" s="33">
        <f t="shared" si="5"/>
        <v>80.761052994039275</v>
      </c>
      <c r="AJ49" s="33">
        <f t="shared" si="6"/>
        <v>215.77749542713963</v>
      </c>
      <c r="AK49" s="55"/>
      <c r="AL49" s="55"/>
    </row>
    <row r="50" spans="1:38" x14ac:dyDescent="0.25">
      <c r="A50" s="31">
        <v>42614</v>
      </c>
      <c r="B50" s="20">
        <f>+'dados primários'!K52</f>
        <v>57460.880558324992</v>
      </c>
      <c r="C50" s="20">
        <f>+'dados primários'!S52</f>
        <v>238897.153734338</v>
      </c>
      <c r="D50" s="20">
        <f>+'dados primários'!T52</f>
        <v>476447.58452890022</v>
      </c>
      <c r="E50" s="29">
        <f>+'dados primários'!B194</f>
        <v>370417</v>
      </c>
      <c r="F50" s="20">
        <f>+'dados primários'!P52</f>
        <v>163265.76712740798</v>
      </c>
      <c r="G50" s="20">
        <f t="shared" si="15"/>
        <v>218231.80644079001</v>
      </c>
      <c r="H50" s="20">
        <f>+'R M3'!O50</f>
        <v>1568908.3290847072</v>
      </c>
      <c r="I50" s="20">
        <f t="shared" si="1"/>
        <v>552078.97113583027</v>
      </c>
      <c r="J50" s="20"/>
      <c r="K50" s="31">
        <v>42614</v>
      </c>
      <c r="L50" s="20">
        <f t="shared" si="7"/>
        <v>48979.730138222389</v>
      </c>
      <c r="M50" s="20">
        <f t="shared" si="8"/>
        <v>10911.590322039501</v>
      </c>
      <c r="N50" s="20">
        <f t="shared" si="9"/>
        <v>78445.416454235368</v>
      </c>
      <c r="O50" s="20">
        <f t="shared" si="10"/>
        <v>82811.845670374532</v>
      </c>
      <c r="P50" s="20">
        <f t="shared" si="11"/>
        <v>221148.58258487179</v>
      </c>
      <c r="Q50" s="20">
        <f t="shared" si="12"/>
        <v>331722.87387730769</v>
      </c>
      <c r="R50" s="22">
        <f t="shared" si="13"/>
        <v>1.6749689085519794</v>
      </c>
      <c r="S50" s="22">
        <f t="shared" si="14"/>
        <v>1.116645939034653</v>
      </c>
      <c r="AE50" s="31">
        <v>42614</v>
      </c>
      <c r="AF50" s="33">
        <f t="shared" si="2"/>
        <v>48.979730138222386</v>
      </c>
      <c r="AG50" s="33">
        <f t="shared" si="3"/>
        <v>10.911590322039501</v>
      </c>
      <c r="AH50" s="33">
        <f t="shared" si="4"/>
        <v>78.445416454235371</v>
      </c>
      <c r="AI50" s="33">
        <f t="shared" si="5"/>
        <v>82.811845670374538</v>
      </c>
      <c r="AJ50" s="33">
        <f t="shared" si="6"/>
        <v>221.1485825848718</v>
      </c>
    </row>
    <row r="51" spans="1:38" x14ac:dyDescent="0.25">
      <c r="A51" s="31">
        <v>42705</v>
      </c>
      <c r="B51" s="20">
        <f>+'dados primários'!K53</f>
        <v>54280.978675869999</v>
      </c>
      <c r="C51" s="20">
        <f>+'dados primários'!S53</f>
        <v>229160.65661702483</v>
      </c>
      <c r="D51" s="20">
        <f>+'dados primários'!T53</f>
        <v>480831.98613842652</v>
      </c>
      <c r="E51" s="29">
        <f>+'dados primários'!B197</f>
        <v>365016</v>
      </c>
      <c r="F51" s="20">
        <f>+'dados primários'!P53</f>
        <v>149466.83670856481</v>
      </c>
      <c r="G51" s="20">
        <f t="shared" si="15"/>
        <v>217753.19627984997</v>
      </c>
      <c r="H51" s="20">
        <f>+'R M3'!O51</f>
        <v>1621407.0506535117</v>
      </c>
      <c r="I51" s="20">
        <f t="shared" si="1"/>
        <v>560525.8060468866</v>
      </c>
      <c r="J51" s="20"/>
      <c r="K51" s="31">
        <v>42705</v>
      </c>
      <c r="L51" s="20">
        <f t="shared" si="7"/>
        <v>44840.051012569442</v>
      </c>
      <c r="M51" s="20">
        <f t="shared" si="8"/>
        <v>10887.659813992499</v>
      </c>
      <c r="N51" s="20">
        <f t="shared" si="9"/>
        <v>81070.352532675592</v>
      </c>
      <c r="O51" s="20">
        <f t="shared" si="10"/>
        <v>84078.870907032993</v>
      </c>
      <c r="P51" s="20">
        <f t="shared" si="11"/>
        <v>220876.93426627055</v>
      </c>
      <c r="Q51" s="20">
        <f t="shared" si="12"/>
        <v>331315.40139940579</v>
      </c>
      <c r="R51" s="22">
        <f t="shared" si="13"/>
        <v>1.6525763598292595</v>
      </c>
      <c r="S51" s="22">
        <f t="shared" si="14"/>
        <v>1.1017175732195064</v>
      </c>
      <c r="AE51" s="31">
        <v>42705</v>
      </c>
      <c r="AF51" s="33">
        <f t="shared" si="2"/>
        <v>44.84005101256944</v>
      </c>
      <c r="AG51" s="33">
        <f t="shared" si="3"/>
        <v>10.887659813992499</v>
      </c>
      <c r="AH51" s="33">
        <f t="shared" si="4"/>
        <v>81.070352532675585</v>
      </c>
      <c r="AI51" s="33">
        <f t="shared" si="5"/>
        <v>84.078870907032993</v>
      </c>
      <c r="AJ51" s="33">
        <f t="shared" si="6"/>
        <v>220.8769342662705</v>
      </c>
    </row>
    <row r="52" spans="1:38" x14ac:dyDescent="0.25">
      <c r="A52" s="31">
        <v>42795</v>
      </c>
      <c r="B52" s="20">
        <f>+'dados primários'!K54</f>
        <v>59504.123340765</v>
      </c>
      <c r="C52" s="20">
        <f>+'dados primários'!S54</f>
        <v>222126.66692784181</v>
      </c>
      <c r="D52" s="20">
        <f>+'dados primários'!T54</f>
        <v>501403.56407497142</v>
      </c>
      <c r="E52" s="29">
        <f>+'dados primários'!B200</f>
        <v>370111</v>
      </c>
      <c r="F52" s="20">
        <f>+'dados primários'!P54</f>
        <v>140747.23675317183</v>
      </c>
      <c r="G52" s="20">
        <f t="shared" si="15"/>
        <v>228608.74376079999</v>
      </c>
      <c r="H52" s="20">
        <f>+'R M3'!O52</f>
        <v>1713982.7256574254</v>
      </c>
      <c r="I52" s="20">
        <f t="shared" si="1"/>
        <v>582782.99424964143</v>
      </c>
      <c r="J52" s="20"/>
      <c r="K52" s="31">
        <v>42795</v>
      </c>
      <c r="L52" s="20">
        <f t="shared" ref="L52:L54" si="16">+F52*$L$3</f>
        <v>42224.171025951546</v>
      </c>
      <c r="M52" s="20">
        <f t="shared" ref="M52:M54" si="17">+G52*$M$3</f>
        <v>11430.437188039999</v>
      </c>
      <c r="N52" s="20">
        <f t="shared" ref="N52:N54" si="18">+H52*$N$3</f>
        <v>85699.136282871274</v>
      </c>
      <c r="O52" s="20">
        <f t="shared" ref="O52:O54" si="19">+I52*$O$3</f>
        <v>87417.449137446209</v>
      </c>
      <c r="P52" s="20">
        <f t="shared" ref="P52:P54" si="20">SUM(L52:O52)</f>
        <v>226771.19363430902</v>
      </c>
      <c r="Q52" s="20">
        <f t="shared" ref="Q52:Q54" si="21">+P52*$Q$3</f>
        <v>340156.79045146354</v>
      </c>
      <c r="R52" s="22">
        <f t="shared" ref="R52:R54" si="22">+E52/P52</f>
        <v>1.6320900113831944</v>
      </c>
      <c r="S52" s="22">
        <f t="shared" ref="S52:S54" si="23">+E52/Q52</f>
        <v>1.0880600075887963</v>
      </c>
      <c r="AE52" s="31">
        <v>42795</v>
      </c>
      <c r="AF52" s="33">
        <f t="shared" si="2"/>
        <v>42.224171025951549</v>
      </c>
      <c r="AG52" s="33">
        <f t="shared" si="3"/>
        <v>11.430437188039999</v>
      </c>
      <c r="AH52" s="33">
        <f t="shared" si="4"/>
        <v>85.699136282871279</v>
      </c>
      <c r="AI52" s="33">
        <f t="shared" si="5"/>
        <v>87.417449137446212</v>
      </c>
      <c r="AJ52" s="33">
        <f t="shared" si="6"/>
        <v>226.77119363430904</v>
      </c>
    </row>
    <row r="53" spans="1:38" x14ac:dyDescent="0.25">
      <c r="A53" s="31">
        <v>42887</v>
      </c>
      <c r="B53" s="20">
        <f>+'dados primários'!K55</f>
        <v>65455.854225029987</v>
      </c>
      <c r="C53" s="20">
        <f>+'dados primários'!S55</f>
        <v>217363.75051761125</v>
      </c>
      <c r="D53" s="20">
        <f>+'dados primários'!T55</f>
        <v>488904.82736138016</v>
      </c>
      <c r="E53" s="29">
        <f>+'dados primários'!B203</f>
        <v>377175</v>
      </c>
      <c r="F53" s="20">
        <f>+'dados primários'!P55</f>
        <v>136559.81117661126</v>
      </c>
      <c r="G53" s="20">
        <f t="shared" si="15"/>
        <v>236701.83679998998</v>
      </c>
      <c r="H53" s="20">
        <f>+'R M3'!O53</f>
        <v>1666727.3300622422</v>
      </c>
      <c r="I53" s="20">
        <f t="shared" si="1"/>
        <v>569708.76670238015</v>
      </c>
      <c r="J53" s="20"/>
      <c r="K53" s="31">
        <v>42887</v>
      </c>
      <c r="L53" s="20">
        <f t="shared" si="16"/>
        <v>40967.943352983377</v>
      </c>
      <c r="M53" s="20">
        <f t="shared" si="17"/>
        <v>11835.091839999499</v>
      </c>
      <c r="N53" s="20">
        <f t="shared" si="18"/>
        <v>83336.36650311212</v>
      </c>
      <c r="O53" s="20">
        <f t="shared" si="19"/>
        <v>85456.315005357013</v>
      </c>
      <c r="P53" s="20">
        <f t="shared" si="20"/>
        <v>221595.71670145204</v>
      </c>
      <c r="Q53" s="20">
        <f t="shared" si="21"/>
        <v>332393.57505217806</v>
      </c>
      <c r="R53" s="22">
        <f t="shared" si="22"/>
        <v>1.7020861486603298</v>
      </c>
      <c r="S53" s="22">
        <f t="shared" si="23"/>
        <v>1.1347240991068865</v>
      </c>
      <c r="AE53" s="31">
        <v>42887</v>
      </c>
      <c r="AF53" s="33">
        <f t="shared" si="2"/>
        <v>40.967943352983376</v>
      </c>
      <c r="AG53" s="33">
        <f t="shared" si="3"/>
        <v>11.8350918399995</v>
      </c>
      <c r="AH53" s="33">
        <f t="shared" si="4"/>
        <v>83.336366503112117</v>
      </c>
      <c r="AI53" s="33">
        <f t="shared" si="5"/>
        <v>85.456315005357013</v>
      </c>
      <c r="AJ53" s="33">
        <f t="shared" si="6"/>
        <v>221.59571670145198</v>
      </c>
    </row>
    <row r="54" spans="1:38" x14ac:dyDescent="0.25">
      <c r="A54" s="31">
        <v>42979</v>
      </c>
      <c r="B54" s="20">
        <f>+'dados primários'!K56</f>
        <v>64924.902328070006</v>
      </c>
      <c r="C54" s="20">
        <f>+'dados primários'!S56</f>
        <v>217817.37793963883</v>
      </c>
      <c r="D54" s="20">
        <f>+'dados primários'!T56</f>
        <v>556143.79953189031</v>
      </c>
      <c r="E54" s="29">
        <f>+'dados primários'!B206</f>
        <v>381244</v>
      </c>
      <c r="F54" s="20">
        <f>+'dados primários'!P56</f>
        <v>132535.86706934124</v>
      </c>
      <c r="G54" s="20">
        <f t="shared" si="15"/>
        <v>244165.85856973502</v>
      </c>
      <c r="H54" s="20">
        <f>+'R M3'!O54</f>
        <v>1797220.4283985898</v>
      </c>
      <c r="I54" s="20">
        <f t="shared" si="1"/>
        <v>641425.31040218787</v>
      </c>
      <c r="J54" s="20"/>
      <c r="K54" s="31">
        <v>42979</v>
      </c>
      <c r="L54" s="20">
        <f t="shared" si="16"/>
        <v>39760.76012080237</v>
      </c>
      <c r="M54" s="20">
        <f t="shared" si="17"/>
        <v>12208.292928486751</v>
      </c>
      <c r="N54" s="20">
        <f t="shared" si="18"/>
        <v>89861.021419929501</v>
      </c>
      <c r="O54" s="20">
        <f t="shared" si="19"/>
        <v>96213.796560328177</v>
      </c>
      <c r="P54" s="20">
        <f t="shared" si="20"/>
        <v>238043.87102954678</v>
      </c>
      <c r="Q54" s="20">
        <f t="shared" si="21"/>
        <v>357065.80654432019</v>
      </c>
      <c r="R54" s="22">
        <f t="shared" si="22"/>
        <v>1.6015703254660933</v>
      </c>
      <c r="S54" s="22">
        <f t="shared" si="23"/>
        <v>1.0677135503107289</v>
      </c>
      <c r="AE54" s="31">
        <v>42979</v>
      </c>
      <c r="AF54" s="33">
        <f t="shared" si="2"/>
        <v>39.760760120802367</v>
      </c>
      <c r="AG54" s="33">
        <f t="shared" si="3"/>
        <v>12.208292928486751</v>
      </c>
      <c r="AH54" s="33">
        <f t="shared" si="4"/>
        <v>89.8610214199295</v>
      </c>
      <c r="AI54" s="33">
        <f t="shared" si="5"/>
        <v>96.213796560328177</v>
      </c>
      <c r="AJ54" s="33">
        <f t="shared" si="6"/>
        <v>238.04387102954681</v>
      </c>
    </row>
    <row r="55" spans="1:38" x14ac:dyDescent="0.25">
      <c r="A55" s="31">
        <v>43070</v>
      </c>
      <c r="B55" s="20">
        <f>+'dados primários'!K57</f>
        <v>61836.181817475008</v>
      </c>
      <c r="C55" s="20"/>
      <c r="D55" s="20"/>
      <c r="E55" s="29">
        <f>+'dados primários'!B209</f>
        <v>373972</v>
      </c>
      <c r="F55" s="20"/>
      <c r="G55" s="20">
        <f t="shared" si="15"/>
        <v>251721.06171133998</v>
      </c>
      <c r="H55" s="20">
        <f>+'R M3'!O55</f>
        <v>1749875.3434126191</v>
      </c>
      <c r="I55" s="20"/>
      <c r="J55" s="20"/>
      <c r="K55" s="31">
        <v>64985</v>
      </c>
      <c r="L55" s="20"/>
      <c r="M55" s="20"/>
      <c r="N55" s="20"/>
      <c r="O55" s="20"/>
      <c r="P55" s="20"/>
      <c r="Q55" s="20"/>
      <c r="R55" s="22"/>
      <c r="S55" s="22"/>
      <c r="AE55" s="31">
        <v>43070</v>
      </c>
      <c r="AF55" s="33"/>
      <c r="AG55" s="33"/>
      <c r="AH55" s="33"/>
      <c r="AI55" s="33"/>
      <c r="AJ55" s="33"/>
    </row>
    <row r="56" spans="1:38" x14ac:dyDescent="0.25">
      <c r="A56" s="31"/>
      <c r="B56" s="20"/>
      <c r="C56" s="20"/>
      <c r="D56" s="20"/>
      <c r="E56" s="2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2"/>
      <c r="S56" s="22"/>
    </row>
    <row r="57" spans="1:38" x14ac:dyDescent="0.25">
      <c r="A57" s="31"/>
      <c r="B57" s="20"/>
      <c r="C57" s="20"/>
      <c r="D57" s="20"/>
      <c r="E57" s="29"/>
      <c r="F57" s="20"/>
      <c r="G57" s="20"/>
      <c r="H57" s="20"/>
      <c r="I57" s="20"/>
      <c r="J57" s="20"/>
      <c r="Q57" s="20"/>
      <c r="R57" s="22"/>
      <c r="S57" s="22"/>
    </row>
    <row r="59" spans="1:38" x14ac:dyDescent="0.25">
      <c r="A59" t="s">
        <v>73</v>
      </c>
    </row>
    <row r="60" spans="1:38" x14ac:dyDescent="0.25">
      <c r="A60"/>
    </row>
    <row r="61" spans="1:38" x14ac:dyDescent="0.25">
      <c r="A61" s="38"/>
      <c r="B61" s="38"/>
      <c r="C61" s="39" t="s">
        <v>64</v>
      </c>
      <c r="D61" s="40"/>
      <c r="E61" s="39"/>
      <c r="F61" s="39" t="s">
        <v>65</v>
      </c>
      <c r="G61" s="39"/>
      <c r="H61" s="39" t="s">
        <v>66</v>
      </c>
      <c r="I61" s="41"/>
      <c r="J61" s="124"/>
    </row>
    <row r="62" spans="1:38" x14ac:dyDescent="0.25">
      <c r="A62" s="42" t="s">
        <v>67</v>
      </c>
      <c r="B62" s="43"/>
      <c r="C62" s="48">
        <v>0.1</v>
      </c>
      <c r="D62" s="49"/>
      <c r="E62" s="50"/>
      <c r="F62" s="48">
        <v>0.3</v>
      </c>
      <c r="G62" s="50"/>
      <c r="H62" s="48">
        <v>0.2</v>
      </c>
      <c r="I62" s="43"/>
      <c r="J62" s="43"/>
    </row>
    <row r="63" spans="1:38" x14ac:dyDescent="0.25">
      <c r="A63" s="44" t="s">
        <v>68</v>
      </c>
      <c r="B63" s="45"/>
      <c r="C63" s="51">
        <v>0.05</v>
      </c>
      <c r="D63" s="52"/>
      <c r="E63" s="53"/>
      <c r="F63" s="51">
        <v>0.3</v>
      </c>
      <c r="G63" s="53"/>
      <c r="H63" s="51">
        <v>0.15</v>
      </c>
      <c r="I63" s="45"/>
      <c r="J63" s="124"/>
    </row>
    <row r="64" spans="1:38" x14ac:dyDescent="0.25">
      <c r="A64"/>
    </row>
    <row r="65" spans="1:42" x14ac:dyDescent="0.25">
      <c r="A65" t="s">
        <v>75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42" x14ac:dyDescent="0.25">
      <c r="A66"/>
      <c r="B66" s="57">
        <v>2005</v>
      </c>
      <c r="C66" s="57">
        <v>2006</v>
      </c>
      <c r="D66" s="57">
        <v>2007</v>
      </c>
      <c r="E66" s="57">
        <v>2008</v>
      </c>
      <c r="F66" s="57">
        <v>2009</v>
      </c>
      <c r="G66" s="57">
        <v>2010</v>
      </c>
      <c r="H66" s="57">
        <v>2011</v>
      </c>
      <c r="I66" s="57">
        <v>2012</v>
      </c>
      <c r="J66" s="57">
        <v>2013</v>
      </c>
      <c r="K66" s="57">
        <v>2014</v>
      </c>
      <c r="L66" s="57">
        <v>2015</v>
      </c>
      <c r="M66" s="57">
        <v>2016</v>
      </c>
    </row>
    <row r="67" spans="1:42" x14ac:dyDescent="0.25">
      <c r="A67" s="55" t="s">
        <v>81</v>
      </c>
      <c r="B67" s="56">
        <v>83.727069146721419</v>
      </c>
      <c r="C67" s="56">
        <v>105.37463688978211</v>
      </c>
      <c r="D67" s="56">
        <v>153.66564314801531</v>
      </c>
      <c r="E67" s="56">
        <v>120.73684562875185</v>
      </c>
      <c r="F67" s="56">
        <v>179.00400174966035</v>
      </c>
      <c r="G67" s="56">
        <v>223.06869086885376</v>
      </c>
      <c r="H67" s="56">
        <v>225.4647339834419</v>
      </c>
      <c r="I67" s="56">
        <v>234.99111908005281</v>
      </c>
      <c r="J67" s="56">
        <v>225.05234237257329</v>
      </c>
      <c r="K67" s="56">
        <v>233.92711766962421</v>
      </c>
      <c r="L67" s="58">
        <v>186.84872876588216</v>
      </c>
      <c r="M67">
        <v>183.74872091615549</v>
      </c>
      <c r="AP67">
        <v>2015</v>
      </c>
    </row>
    <row r="68" spans="1:42" x14ac:dyDescent="0.25">
      <c r="A68" t="s">
        <v>78</v>
      </c>
      <c r="B68" s="32">
        <f>+AJ7</f>
        <v>83.688760497343139</v>
      </c>
      <c r="C68" s="32">
        <f>+AJ11</f>
        <v>105.36986006872596</v>
      </c>
      <c r="D68" s="32">
        <f>+AJ15</f>
        <v>153.20678285581903</v>
      </c>
      <c r="E68" s="32">
        <f>+AJ19</f>
        <v>120.3992919742596</v>
      </c>
      <c r="F68" s="32">
        <f>+AJ23</f>
        <v>178.20649000700928</v>
      </c>
      <c r="G68" s="32">
        <f>+AJ27</f>
        <v>221.87034762496728</v>
      </c>
      <c r="H68" s="32">
        <f>+AJ31</f>
        <v>224.47444961676229</v>
      </c>
      <c r="I68" s="32">
        <v>234</v>
      </c>
      <c r="J68" s="32">
        <f>+AJ39</f>
        <v>224.04424446913282</v>
      </c>
      <c r="K68" s="32">
        <f>+AJ43</f>
        <v>232.50076150139532</v>
      </c>
      <c r="L68" s="32">
        <f>+AJ47</f>
        <v>184.74965325808429</v>
      </c>
      <c r="M68" s="33">
        <f>+AJ51</f>
        <v>220.8769342662705</v>
      </c>
      <c r="AP68">
        <v>0</v>
      </c>
    </row>
    <row r="69" spans="1:42" x14ac:dyDescent="0.25">
      <c r="A69" s="22"/>
    </row>
    <row r="70" spans="1:42" x14ac:dyDescent="0.25">
      <c r="A70" t="s">
        <v>79</v>
      </c>
      <c r="B70" s="59">
        <v>47.4337395538872</v>
      </c>
      <c r="C70" s="59">
        <v>53.0947714562014</v>
      </c>
      <c r="D70" s="59">
        <v>77.173088202119501</v>
      </c>
      <c r="E70" s="59">
        <v>79.854533598545814</v>
      </c>
      <c r="F70" s="59">
        <v>74.729512728060698</v>
      </c>
      <c r="G70" s="59">
        <v>92.447841285116098</v>
      </c>
      <c r="H70" s="59">
        <v>89.351517929043695</v>
      </c>
      <c r="I70" s="59">
        <v>92.410375867407893</v>
      </c>
      <c r="J70" s="59">
        <v>103.47616366479789</v>
      </c>
      <c r="K70" s="59">
        <v>154.9063765009239</v>
      </c>
      <c r="L70" s="59">
        <v>153.28078619657208</v>
      </c>
      <c r="M70" s="61">
        <v>143.72</v>
      </c>
      <c r="N70" s="60"/>
    </row>
    <row r="71" spans="1:42" x14ac:dyDescent="0.25">
      <c r="A71" t="s">
        <v>80</v>
      </c>
      <c r="B71" s="32">
        <f>+F7/1000</f>
        <v>47.544951205004111</v>
      </c>
      <c r="C71" s="32">
        <f>+F11/1000</f>
        <v>53.17800757979326</v>
      </c>
      <c r="D71" s="32">
        <f>+F15/1000</f>
        <v>77.299349620082069</v>
      </c>
      <c r="E71" s="32">
        <f>+F19/1000</f>
        <v>80.03287812967109</v>
      </c>
      <c r="F71" s="32">
        <f>+F23/1000</f>
        <v>74.877130556582614</v>
      </c>
      <c r="G71" s="32">
        <f>+F27/1000</f>
        <v>92.554077114084649</v>
      </c>
      <c r="H71" s="32">
        <f>+F31/1000</f>
        <v>89.412314167859165</v>
      </c>
      <c r="I71" s="32">
        <f>+F35/1000</f>
        <v>92.488809848973375</v>
      </c>
      <c r="J71" s="32">
        <f>+F39/1000</f>
        <v>103.60825854637648</v>
      </c>
      <c r="K71" s="32">
        <f>+F43/1000</f>
        <v>155.04371432262647</v>
      </c>
      <c r="L71" s="32">
        <f>+F47/1000</f>
        <v>147.40075869024392</v>
      </c>
      <c r="M71" s="32">
        <f>+F51/1000</f>
        <v>149.46683670856481</v>
      </c>
    </row>
    <row r="72" spans="1:42" x14ac:dyDescent="0.25">
      <c r="A72"/>
    </row>
    <row r="73" spans="1:42" x14ac:dyDescent="0.25">
      <c r="A73" t="s">
        <v>82</v>
      </c>
      <c r="B73" s="55">
        <v>252.77</v>
      </c>
      <c r="C73" s="55">
        <v>329.79</v>
      </c>
      <c r="D73" s="55">
        <v>501.73</v>
      </c>
      <c r="E73" s="55">
        <v>295.02999999999997</v>
      </c>
      <c r="F73" s="55">
        <v>555.91</v>
      </c>
      <c r="G73" s="55">
        <v>706.77</v>
      </c>
      <c r="H73" s="55">
        <v>681.53</v>
      </c>
      <c r="I73" s="55">
        <v>707.91</v>
      </c>
      <c r="J73" s="55">
        <v>649.01</v>
      </c>
      <c r="K73" s="55">
        <v>609.79999999999995</v>
      </c>
      <c r="L73" s="55">
        <v>452.31</v>
      </c>
      <c r="M73" s="55">
        <v>452.31</v>
      </c>
    </row>
    <row r="74" spans="1:42" x14ac:dyDescent="0.25">
      <c r="A74" t="s">
        <v>83</v>
      </c>
      <c r="B74" s="32">
        <f>+I7/1000</f>
        <v>252.14397505789083</v>
      </c>
      <c r="C74" s="32">
        <f>+I11/1000</f>
        <v>329.17045482771363</v>
      </c>
      <c r="D74" s="32">
        <f>+I15/1000</f>
        <v>501.09475232594707</v>
      </c>
      <c r="E74" s="32">
        <f>+I19/1000</f>
        <v>294.57825633470713</v>
      </c>
      <c r="F74" s="32">
        <f>+I23/1000</f>
        <v>555.82079411180052</v>
      </c>
      <c r="G74" s="32">
        <f>+I27/1000</f>
        <v>706.70708673449235</v>
      </c>
      <c r="H74" s="32">
        <f>+I31/1000</f>
        <v>681.48795961362498</v>
      </c>
      <c r="I74" s="32">
        <f>+I35/1000</f>
        <v>707.87023113027431</v>
      </c>
      <c r="J74" s="32">
        <f>+I39/1000</f>
        <v>648.91961974453545</v>
      </c>
      <c r="K74" s="32">
        <f>+I43/1000</f>
        <v>609.71100591113554</v>
      </c>
      <c r="L74" s="32">
        <f>+I47/1000</f>
        <v>455.89841267821322</v>
      </c>
      <c r="M74" s="32">
        <f>+I51/1000</f>
        <v>560.5258060468866</v>
      </c>
    </row>
    <row r="75" spans="1:42" x14ac:dyDescent="0.25">
      <c r="A75"/>
    </row>
    <row r="76" spans="1:42" x14ac:dyDescent="0.25">
      <c r="A76" s="55" t="s">
        <v>84</v>
      </c>
      <c r="B76" s="62">
        <v>498.08835414102737</v>
      </c>
      <c r="C76" s="62">
        <v>643.35688183183606</v>
      </c>
      <c r="D76" s="62">
        <v>921.66507991270259</v>
      </c>
      <c r="E76" s="62">
        <v>822.6457683088264</v>
      </c>
      <c r="F76" s="62">
        <v>1284.2878647958632</v>
      </c>
      <c r="G76" s="62">
        <v>1554.3949945740783</v>
      </c>
      <c r="H76" s="62">
        <v>1636.1025079730148</v>
      </c>
      <c r="I76" s="62">
        <v>1740.5316453875521</v>
      </c>
      <c r="J76" s="62">
        <v>1653.5796523312595</v>
      </c>
      <c r="K76" s="62">
        <v>1655.6356559515136</v>
      </c>
      <c r="L76" s="62">
        <v>1236.487242225237</v>
      </c>
      <c r="M76" s="62">
        <v>1239.7398689203715</v>
      </c>
    </row>
    <row r="77" spans="1:42" x14ac:dyDescent="0.25">
      <c r="A77" t="s">
        <v>85</v>
      </c>
      <c r="B77" s="32">
        <f>+H7/1000</f>
        <v>498.52645501281205</v>
      </c>
      <c r="C77" s="32">
        <f>+H11/1000</f>
        <v>644.63038648393865</v>
      </c>
      <c r="D77" s="32">
        <f>+H15/1000</f>
        <v>913.65059372948883</v>
      </c>
      <c r="E77" s="32">
        <f>+H19/1000</f>
        <v>816.79078710522492</v>
      </c>
      <c r="F77" s="32">
        <f>+H23/1000</f>
        <v>1267.7085727418985</v>
      </c>
      <c r="G77" s="32">
        <f>+H27/1000</f>
        <v>1529.965591820411</v>
      </c>
      <c r="H77" s="32">
        <f>+H31/1000</f>
        <v>1616.0632675145007</v>
      </c>
      <c r="I77" s="32">
        <f>+H35/1000</f>
        <v>1722.2903361815445</v>
      </c>
      <c r="J77" s="32">
        <f>+H39/1000</f>
        <v>1632.888665146201</v>
      </c>
      <c r="K77" s="32">
        <f>+H43/1000</f>
        <v>1626.5568278436156</v>
      </c>
      <c r="L77" s="32">
        <f>+H47/1000</f>
        <v>1219.023684078923</v>
      </c>
      <c r="M77" s="32">
        <f>+H51/1000</f>
        <v>1621.4070506535118</v>
      </c>
    </row>
    <row r="78" spans="1:42" x14ac:dyDescent="0.25">
      <c r="A78"/>
    </row>
    <row r="79" spans="1:42" x14ac:dyDescent="0.25">
      <c r="A79" s="55" t="s">
        <v>86</v>
      </c>
      <c r="B79" s="58">
        <v>133.54712253035402</v>
      </c>
      <c r="C79" s="58">
        <v>156.18740492868</v>
      </c>
      <c r="D79" s="58">
        <v>183.404708688558</v>
      </c>
      <c r="E79" s="58">
        <v>227.26301459781899</v>
      </c>
      <c r="F79" s="58">
        <v>179.69606172339002</v>
      </c>
      <c r="G79" s="58">
        <v>231.99563779095001</v>
      </c>
      <c r="H79" s="58">
        <v>292.48796097271503</v>
      </c>
      <c r="I79" s="58">
        <v>281.09951439814</v>
      </c>
      <c r="J79" s="58">
        <v>279.58781372459003</v>
      </c>
      <c r="K79" s="58">
        <v>264.06309851512498</v>
      </c>
      <c r="L79" s="58">
        <v>223.86959090665999</v>
      </c>
      <c r="M79" s="58">
        <v>215.99012110327803</v>
      </c>
    </row>
    <row r="80" spans="1:42" x14ac:dyDescent="0.25">
      <c r="A80" t="s">
        <v>87</v>
      </c>
      <c r="B80" s="32">
        <f>+G7/1000</f>
        <v>133.54712253035385</v>
      </c>
      <c r="C80" s="32">
        <f>+G11/1000</f>
        <v>156.18740492868005</v>
      </c>
      <c r="D80" s="32">
        <f>+G15/1000</f>
        <v>183.40470868855829</v>
      </c>
      <c r="E80" s="32">
        <f>+G19/1000</f>
        <v>227.26301459781928</v>
      </c>
      <c r="F80" s="32">
        <f>+G23/1000</f>
        <v>179.69606172339002</v>
      </c>
      <c r="G80" s="32">
        <f>+G27/1000</f>
        <v>231.99563779095001</v>
      </c>
      <c r="H80" s="32">
        <f>+G31/1000</f>
        <v>292.48796097271497</v>
      </c>
      <c r="I80" s="32">
        <f>+G35/1000</f>
        <v>281.09951439813995</v>
      </c>
      <c r="J80" s="32">
        <f>+G39/1000</f>
        <v>279.58781372458992</v>
      </c>
      <c r="K80" s="32">
        <f>+G43/1000</f>
        <v>264.06309851512498</v>
      </c>
      <c r="L80" s="32">
        <f>+G47/1000</f>
        <v>223.86959090666002</v>
      </c>
      <c r="M80" s="32">
        <f>+G51/1000</f>
        <v>217.75319627984999</v>
      </c>
    </row>
    <row r="81" spans="1:2" x14ac:dyDescent="0.25">
      <c r="A81"/>
    </row>
    <row r="82" spans="1:2" x14ac:dyDescent="0.25">
      <c r="A82" t="s">
        <v>76</v>
      </c>
    </row>
    <row r="83" spans="1:2" x14ac:dyDescent="0.25">
      <c r="A83"/>
      <c r="B83" t="s">
        <v>77</v>
      </c>
    </row>
    <row r="111" spans="12:16" x14ac:dyDescent="0.25">
      <c r="L111" s="33"/>
      <c r="M111" s="33"/>
      <c r="N111" s="33"/>
      <c r="O111" s="33"/>
      <c r="P111" s="33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214"/>
  <sheetViews>
    <sheetView workbookViewId="0">
      <pane ySplit="4" topLeftCell="A5" activePane="bottomLeft" state="frozen"/>
      <selection pane="bottomLeft" activeCell="B26" sqref="B26"/>
    </sheetView>
  </sheetViews>
  <sheetFormatPr defaultRowHeight="15" x14ac:dyDescent="0.25"/>
  <cols>
    <col min="1" max="1" width="31.28515625" bestFit="1" customWidth="1"/>
    <col min="2" max="2" width="7.5703125" bestFit="1" customWidth="1"/>
    <col min="3" max="3" width="10.5703125" customWidth="1"/>
    <col min="4" max="4" width="30.28515625" bestFit="1" customWidth="1"/>
    <col min="5" max="5" width="9.42578125" bestFit="1" customWidth="1"/>
    <col min="6" max="6" width="7.28515625" bestFit="1" customWidth="1"/>
    <col min="9" max="9" width="32.85546875" bestFit="1" customWidth="1"/>
    <col min="10" max="10" width="9.42578125" bestFit="1" customWidth="1"/>
    <col min="11" max="11" width="7.28515625" bestFit="1" customWidth="1"/>
    <col min="13" max="13" width="9.7109375" bestFit="1" customWidth="1"/>
    <col min="22" max="22" width="12.7109375" customWidth="1"/>
    <col min="23" max="23" width="9.140625" customWidth="1"/>
    <col min="24" max="24" width="11.28515625" customWidth="1"/>
    <col min="25" max="25" width="11.42578125" customWidth="1"/>
    <col min="26" max="26" width="11.140625" customWidth="1"/>
  </cols>
  <sheetData>
    <row r="1" spans="1:263" s="18" customFormat="1" x14ac:dyDescent="0.25">
      <c r="A1" s="125" t="s">
        <v>6</v>
      </c>
      <c r="B1" s="125"/>
      <c r="C1" s="125"/>
      <c r="D1" s="125" t="s">
        <v>1</v>
      </c>
      <c r="E1" s="125"/>
      <c r="F1" s="125"/>
      <c r="G1" s="125"/>
      <c r="H1" s="125"/>
      <c r="I1" s="125" t="s">
        <v>12</v>
      </c>
      <c r="J1" s="125"/>
      <c r="K1" s="125"/>
      <c r="L1" s="125" t="s">
        <v>36</v>
      </c>
      <c r="M1" s="125"/>
      <c r="N1" s="125"/>
      <c r="O1" s="125"/>
      <c r="P1" s="125" t="s">
        <v>19</v>
      </c>
      <c r="Q1" s="125"/>
      <c r="R1" s="125"/>
      <c r="S1" s="125" t="s">
        <v>116</v>
      </c>
      <c r="T1" s="125"/>
      <c r="U1" s="125"/>
      <c r="V1" s="126"/>
      <c r="W1" s="125" t="s">
        <v>35</v>
      </c>
      <c r="X1" s="125"/>
      <c r="Y1" s="125"/>
      <c r="Z1" s="125"/>
      <c r="AA1" s="125" t="s">
        <v>15</v>
      </c>
      <c r="AB1" s="125"/>
      <c r="AC1" s="125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</row>
    <row r="2" spans="1:263" s="18" customFormat="1" x14ac:dyDescent="0.25">
      <c r="A2" s="125" t="s">
        <v>5</v>
      </c>
      <c r="B2" s="125"/>
      <c r="C2" s="125"/>
      <c r="D2" s="125" t="s">
        <v>13</v>
      </c>
      <c r="E2" s="125"/>
      <c r="F2" s="125"/>
      <c r="G2" s="125"/>
      <c r="H2" s="125"/>
      <c r="I2" s="125" t="s">
        <v>14</v>
      </c>
      <c r="J2" s="125"/>
      <c r="K2" s="125"/>
      <c r="L2" s="125" t="s">
        <v>14</v>
      </c>
      <c r="M2" s="125"/>
      <c r="N2" s="125"/>
      <c r="O2" s="125"/>
      <c r="P2" s="125" t="s">
        <v>115</v>
      </c>
      <c r="Q2" s="126"/>
      <c r="R2" s="125"/>
      <c r="S2" s="125" t="s">
        <v>20</v>
      </c>
      <c r="T2" s="125"/>
      <c r="U2" s="125"/>
      <c r="V2" s="126"/>
      <c r="W2" s="125" t="s">
        <v>11</v>
      </c>
      <c r="X2" s="125"/>
      <c r="Y2" s="125"/>
      <c r="Z2" s="125"/>
      <c r="AA2" s="125" t="s">
        <v>16</v>
      </c>
      <c r="AB2" s="125"/>
      <c r="AC2" s="125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</row>
    <row r="3" spans="1:263" s="18" customFormat="1" x14ac:dyDescent="0.25">
      <c r="A3" s="125" t="s">
        <v>0</v>
      </c>
      <c r="B3" s="125"/>
      <c r="C3" s="125"/>
      <c r="D3" s="125" t="s">
        <v>2</v>
      </c>
      <c r="E3" s="125" t="s">
        <v>3</v>
      </c>
      <c r="F3" s="125" t="s">
        <v>4</v>
      </c>
      <c r="G3" s="125"/>
      <c r="H3" s="125"/>
      <c r="I3" s="125" t="s">
        <v>2</v>
      </c>
      <c r="J3" s="125" t="s">
        <v>3</v>
      </c>
      <c r="K3" s="125" t="s">
        <v>4</v>
      </c>
      <c r="L3" s="125"/>
      <c r="M3" s="125"/>
      <c r="N3" s="125"/>
      <c r="O3" s="125"/>
      <c r="P3" s="127" t="s">
        <v>114</v>
      </c>
      <c r="Q3" s="125"/>
      <c r="R3" s="125"/>
      <c r="S3" s="125" t="s">
        <v>21</v>
      </c>
      <c r="T3" s="125" t="s">
        <v>22</v>
      </c>
      <c r="U3" s="125"/>
      <c r="V3" s="125"/>
      <c r="W3" s="128" t="s">
        <v>7</v>
      </c>
      <c r="X3" s="128" t="s">
        <v>8</v>
      </c>
      <c r="Y3" s="128" t="s">
        <v>10</v>
      </c>
      <c r="Z3" s="128" t="s">
        <v>9</v>
      </c>
      <c r="AA3" s="125" t="s">
        <v>17</v>
      </c>
      <c r="AB3" s="125"/>
      <c r="AC3" s="125"/>
      <c r="AD3" s="96"/>
      <c r="AE3" s="107"/>
      <c r="AF3" s="95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8"/>
      <c r="AS3" s="96"/>
      <c r="AT3" s="96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</row>
    <row r="4" spans="1:263" x14ac:dyDescent="0.25">
      <c r="A4" s="125"/>
      <c r="B4" s="125"/>
      <c r="C4" s="125"/>
      <c r="D4" s="126"/>
      <c r="E4" s="125"/>
      <c r="F4" s="125"/>
      <c r="G4" s="125"/>
      <c r="H4" s="125"/>
      <c r="I4" s="126"/>
      <c r="J4" s="125"/>
      <c r="K4" s="125"/>
      <c r="L4" s="125"/>
      <c r="M4" s="125"/>
      <c r="N4" s="125"/>
      <c r="O4" s="125"/>
      <c r="P4" s="125" t="s">
        <v>4</v>
      </c>
      <c r="Q4" s="125" t="s">
        <v>18</v>
      </c>
      <c r="R4" s="125"/>
      <c r="S4" s="126"/>
      <c r="T4" s="126"/>
      <c r="U4" s="126"/>
      <c r="V4" s="125"/>
      <c r="W4" s="126"/>
      <c r="X4" s="125"/>
      <c r="Y4" s="125"/>
      <c r="Z4" s="125"/>
      <c r="AA4" s="126"/>
      <c r="AB4" s="126"/>
      <c r="AC4" s="126"/>
      <c r="AD4" s="96"/>
      <c r="AE4" s="107"/>
      <c r="AF4" s="94"/>
      <c r="AG4" s="107"/>
      <c r="AH4" s="107"/>
      <c r="AI4" s="107"/>
      <c r="AJ4" s="107"/>
      <c r="AK4" s="109"/>
      <c r="AL4" s="107"/>
      <c r="AM4" s="107"/>
      <c r="AN4" s="107"/>
      <c r="AO4" s="109"/>
      <c r="AP4" s="107"/>
      <c r="AQ4" s="107"/>
      <c r="AR4" s="108"/>
      <c r="AS4" s="96"/>
      <c r="AT4" s="96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</row>
    <row r="5" spans="1:263" x14ac:dyDescent="0.25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R5" s="4"/>
      <c r="S5" s="6"/>
      <c r="T5" s="6"/>
      <c r="U5" s="6"/>
      <c r="V5" s="6"/>
      <c r="W5" s="4"/>
      <c r="X5" s="4"/>
      <c r="Y5" s="4"/>
      <c r="Z5" s="4"/>
      <c r="AA5" s="4"/>
      <c r="AB5" s="4"/>
      <c r="AC5" s="4"/>
      <c r="AD5" s="96"/>
      <c r="AE5" s="93"/>
      <c r="AF5" s="95"/>
      <c r="AG5" s="107"/>
      <c r="AH5" s="107"/>
      <c r="AI5" s="107"/>
      <c r="AJ5" s="107"/>
      <c r="AK5" s="107"/>
      <c r="AL5" s="107"/>
      <c r="AM5" s="107"/>
      <c r="AN5" s="107"/>
      <c r="AO5" s="110"/>
      <c r="AP5" s="107"/>
      <c r="AQ5" s="107"/>
      <c r="AR5" s="107"/>
      <c r="AS5" s="96"/>
      <c r="AT5" s="96"/>
    </row>
    <row r="6" spans="1:263" x14ac:dyDescent="0.25">
      <c r="A6" s="1">
        <v>36892</v>
      </c>
      <c r="B6" s="8">
        <v>35598</v>
      </c>
      <c r="C6" s="4"/>
      <c r="D6" s="5">
        <v>5116.0117639999999</v>
      </c>
      <c r="E6" s="5">
        <v>1484.9603045806625</v>
      </c>
      <c r="F6" s="11">
        <f>+D6+E6</f>
        <v>6600.9720685806624</v>
      </c>
      <c r="G6" s="4"/>
      <c r="H6" s="7">
        <v>38412</v>
      </c>
      <c r="I6" s="5">
        <v>24456.847587999997</v>
      </c>
      <c r="J6" s="5">
        <v>3793.4693510996763</v>
      </c>
      <c r="K6" s="11">
        <f>+I6+J6</f>
        <v>28250.316939099674</v>
      </c>
      <c r="L6" s="11"/>
      <c r="M6" s="5">
        <v>2579.042921854355</v>
      </c>
      <c r="N6" s="4"/>
      <c r="O6" s="7">
        <v>38412</v>
      </c>
      <c r="P6" s="4"/>
      <c r="Q6" s="1"/>
      <c r="R6" s="1"/>
      <c r="S6" s="28">
        <v>95374.585777558095</v>
      </c>
      <c r="T6" s="28">
        <v>194158.85809303712</v>
      </c>
      <c r="U6" s="6"/>
      <c r="V6" s="1">
        <v>36892</v>
      </c>
      <c r="W6" s="12">
        <v>66549.099000000002</v>
      </c>
      <c r="X6" s="13">
        <v>276497.68800000002</v>
      </c>
      <c r="Y6" s="13">
        <v>562914.90174689761</v>
      </c>
      <c r="Z6" s="13">
        <v>657367.57774689759</v>
      </c>
      <c r="AB6" s="2">
        <v>1.9702999999999999</v>
      </c>
      <c r="AC6" s="4"/>
      <c r="AD6" s="96"/>
      <c r="AE6" s="93"/>
      <c r="AF6" s="95"/>
      <c r="AG6" s="107"/>
      <c r="AH6" s="107"/>
      <c r="AI6" s="107"/>
      <c r="AJ6" s="107"/>
      <c r="AK6" s="107"/>
      <c r="AL6" s="107"/>
      <c r="AM6" s="107"/>
      <c r="AN6" s="107"/>
      <c r="AO6" s="109"/>
      <c r="AP6" s="109"/>
      <c r="AQ6" s="109"/>
      <c r="AR6" s="107"/>
      <c r="AS6" s="96"/>
      <c r="AT6" s="96"/>
    </row>
    <row r="7" spans="1:263" x14ac:dyDescent="0.25">
      <c r="A7" s="1">
        <v>36923</v>
      </c>
      <c r="B7" s="8">
        <v>35413</v>
      </c>
      <c r="C7" s="4"/>
      <c r="D7" s="5">
        <v>4096.3431700000001</v>
      </c>
      <c r="E7" s="5">
        <v>1185.9787008599449</v>
      </c>
      <c r="F7" s="11">
        <f t="shared" ref="F7:F70" si="0">+D7+E7</f>
        <v>5282.3218708599452</v>
      </c>
      <c r="G7" s="4"/>
      <c r="H7" s="7">
        <v>38504</v>
      </c>
      <c r="I7" s="5">
        <v>29179.758701000002</v>
      </c>
      <c r="J7" s="5">
        <v>3422.9587762754804</v>
      </c>
      <c r="K7" s="11">
        <f t="shared" ref="K7:K57" si="1">+I7+J7</f>
        <v>32602.717477275484</v>
      </c>
      <c r="L7" s="11"/>
      <c r="M7" s="5">
        <v>2434.6033094619697</v>
      </c>
      <c r="N7" s="4"/>
      <c r="O7" s="7">
        <v>38504</v>
      </c>
      <c r="P7" s="4"/>
      <c r="Q7" s="1"/>
      <c r="R7" s="1"/>
      <c r="S7" s="28">
        <v>85973.227142209318</v>
      </c>
      <c r="T7" s="28">
        <v>192878.210416983</v>
      </c>
      <c r="U7" s="6"/>
      <c r="V7" s="1">
        <v>36923</v>
      </c>
      <c r="W7" s="12">
        <v>68309.887000000002</v>
      </c>
      <c r="X7" s="13">
        <v>279762.50800000003</v>
      </c>
      <c r="Y7" s="13">
        <v>570211.44953700865</v>
      </c>
      <c r="Z7" s="13">
        <v>666452.77353700867</v>
      </c>
      <c r="AB7" s="2">
        <v>2.0444</v>
      </c>
      <c r="AC7" s="4"/>
      <c r="AD7" s="96"/>
      <c r="AE7" s="93"/>
      <c r="AF7" s="95"/>
      <c r="AG7" s="107"/>
      <c r="AH7" s="107"/>
      <c r="AI7" s="107"/>
      <c r="AJ7" s="107"/>
      <c r="AK7" s="107"/>
      <c r="AL7" s="107"/>
      <c r="AM7" s="107"/>
      <c r="AN7" s="107"/>
      <c r="AO7" s="109"/>
      <c r="AP7" s="109"/>
      <c r="AQ7" s="109"/>
      <c r="AR7" s="107"/>
      <c r="AS7" s="96"/>
      <c r="AT7" s="96"/>
    </row>
    <row r="8" spans="1:263" x14ac:dyDescent="0.25">
      <c r="A8" s="1">
        <v>36951</v>
      </c>
      <c r="B8" s="8">
        <v>34407</v>
      </c>
      <c r="C8" s="4"/>
      <c r="D8" s="5">
        <v>5543.5242459999999</v>
      </c>
      <c r="E8" s="5">
        <v>1479.118067335324</v>
      </c>
      <c r="F8" s="11">
        <f t="shared" si="0"/>
        <v>7022.6423133353237</v>
      </c>
      <c r="G8" s="4"/>
      <c r="H8" s="7">
        <v>38596</v>
      </c>
      <c r="I8" s="5">
        <v>33023.769381000006</v>
      </c>
      <c r="J8" s="5">
        <v>3704.9456137303778</v>
      </c>
      <c r="K8" s="11">
        <f t="shared" si="1"/>
        <v>36728.714994730384</v>
      </c>
      <c r="L8" s="11"/>
      <c r="M8" s="5">
        <v>5557.216580756336</v>
      </c>
      <c r="N8" s="4"/>
      <c r="O8" s="7">
        <v>38596</v>
      </c>
      <c r="P8" s="4"/>
      <c r="Q8" s="1"/>
      <c r="R8" s="1"/>
      <c r="S8" s="28">
        <v>79464.433897981697</v>
      </c>
      <c r="T8" s="28">
        <v>229578.49732659833</v>
      </c>
      <c r="U8" s="6"/>
      <c r="V8" s="1">
        <v>36951</v>
      </c>
      <c r="W8" s="12">
        <v>66032.789999999994</v>
      </c>
      <c r="X8" s="13">
        <v>278378.23599999998</v>
      </c>
      <c r="Y8" s="13">
        <v>571148.49496012786</v>
      </c>
      <c r="Z8" s="13">
        <v>674703.44596012786</v>
      </c>
      <c r="AB8" s="2">
        <v>2.1608000000000001</v>
      </c>
      <c r="AC8" s="4"/>
      <c r="AD8" s="96"/>
      <c r="AE8" s="116"/>
      <c r="AF8" s="117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</row>
    <row r="9" spans="1:263" x14ac:dyDescent="0.25">
      <c r="A9" s="1">
        <v>36982</v>
      </c>
      <c r="B9" s="8">
        <v>34653</v>
      </c>
      <c r="C9" s="4"/>
      <c r="D9" s="5">
        <v>4705.0638169999993</v>
      </c>
      <c r="E9" s="5">
        <v>1172.9299406942071</v>
      </c>
      <c r="F9" s="11">
        <f t="shared" si="0"/>
        <v>5877.9937576942066</v>
      </c>
      <c r="G9" s="4"/>
      <c r="H9" s="7">
        <v>38687</v>
      </c>
      <c r="I9" s="5">
        <v>31589.764229000004</v>
      </c>
      <c r="J9" s="5">
        <v>4375.6088902482998</v>
      </c>
      <c r="K9" s="11">
        <f t="shared" si="1"/>
        <v>35965.373119248303</v>
      </c>
      <c r="L9" s="11"/>
      <c r="M9" s="5">
        <v>2976.3614872476451</v>
      </c>
      <c r="N9" s="4"/>
      <c r="O9" s="7">
        <v>38687</v>
      </c>
      <c r="P9" s="27">
        <v>47544.951205004108</v>
      </c>
      <c r="Q9" s="27">
        <v>7556.9372480000002</v>
      </c>
      <c r="R9" s="27"/>
      <c r="S9" s="28">
        <v>67797.77834001412</v>
      </c>
      <c r="T9" s="28">
        <v>231891.1479228808</v>
      </c>
      <c r="U9" s="6"/>
      <c r="V9" s="1">
        <v>36982</v>
      </c>
      <c r="W9" s="12">
        <v>65811.791100000002</v>
      </c>
      <c r="X9" s="13">
        <v>279598.54709999997</v>
      </c>
      <c r="Y9" s="13">
        <v>573777.72857688507</v>
      </c>
      <c r="Z9" s="13">
        <v>679545.62057688506</v>
      </c>
      <c r="AB9" s="2">
        <v>2.1839</v>
      </c>
      <c r="AC9" s="4"/>
      <c r="AD9" s="96"/>
      <c r="AE9" s="111"/>
      <c r="AF9" s="93"/>
      <c r="AG9" s="101"/>
      <c r="AH9" s="112"/>
      <c r="AI9" s="118"/>
      <c r="AJ9" s="101"/>
      <c r="AK9" s="101"/>
      <c r="AL9" s="97"/>
      <c r="AM9" s="119"/>
      <c r="AN9" s="101"/>
      <c r="AO9" s="97"/>
      <c r="AP9" s="119"/>
      <c r="AQ9" s="113"/>
      <c r="AR9" s="102"/>
      <c r="AS9" s="96"/>
      <c r="AT9" s="96"/>
    </row>
    <row r="10" spans="1:263" x14ac:dyDescent="0.25">
      <c r="A10" s="1">
        <v>37012</v>
      </c>
      <c r="B10" s="8">
        <v>35459</v>
      </c>
      <c r="C10" s="4"/>
      <c r="D10" s="5">
        <v>5254.6483509999998</v>
      </c>
      <c r="E10" s="5">
        <v>1435.9384408697085</v>
      </c>
      <c r="F10" s="11">
        <f t="shared" si="0"/>
        <v>6690.5867918697086</v>
      </c>
      <c r="G10" s="4"/>
      <c r="H10" s="7">
        <v>38777</v>
      </c>
      <c r="I10" s="5">
        <v>29509.824475000005</v>
      </c>
      <c r="J10" s="5">
        <v>4480.0438304190338</v>
      </c>
      <c r="K10" s="11">
        <f t="shared" si="1"/>
        <v>33989.868305419041</v>
      </c>
      <c r="L10" s="11"/>
      <c r="M10" s="5">
        <v>1487.402756860999</v>
      </c>
      <c r="N10" s="4"/>
      <c r="O10" s="7">
        <v>38777</v>
      </c>
      <c r="P10" s="27">
        <v>49058.786110779663</v>
      </c>
      <c r="Q10" s="27">
        <v>10876.884844</v>
      </c>
      <c r="R10" s="27"/>
      <c r="S10" s="28">
        <v>65674.348657469673</v>
      </c>
      <c r="T10" s="28">
        <v>266881.3981531997</v>
      </c>
      <c r="U10" s="6"/>
      <c r="V10" s="1">
        <v>37012</v>
      </c>
      <c r="W10" s="12">
        <v>65461.9735</v>
      </c>
      <c r="X10" s="13">
        <v>283478.49449999997</v>
      </c>
      <c r="Y10" s="13">
        <v>581883.92161434679</v>
      </c>
      <c r="Z10" s="13">
        <v>689220.42361434677</v>
      </c>
      <c r="AB10" s="2">
        <v>2.3592</v>
      </c>
      <c r="AC10" s="4"/>
      <c r="AD10" s="96"/>
      <c r="AE10" s="111"/>
      <c r="AF10" s="93"/>
      <c r="AG10" s="101"/>
      <c r="AH10" s="112"/>
      <c r="AI10" s="118"/>
      <c r="AJ10" s="101"/>
      <c r="AK10" s="101"/>
      <c r="AL10" s="97"/>
      <c r="AM10" s="119"/>
      <c r="AN10" s="101"/>
      <c r="AO10" s="97"/>
      <c r="AP10" s="119"/>
      <c r="AQ10" s="113"/>
      <c r="AR10" s="102"/>
      <c r="AS10" s="96"/>
      <c r="AT10" s="96"/>
    </row>
    <row r="11" spans="1:263" x14ac:dyDescent="0.25">
      <c r="A11" s="1">
        <v>37043</v>
      </c>
      <c r="B11" s="8">
        <v>37318</v>
      </c>
      <c r="C11" s="4"/>
      <c r="D11" s="5">
        <v>4855.7548470000002</v>
      </c>
      <c r="E11" s="5">
        <v>1689.3247171899279</v>
      </c>
      <c r="F11" s="11">
        <f t="shared" si="0"/>
        <v>6545.0795641899276</v>
      </c>
      <c r="G11" s="4"/>
      <c r="H11" s="7">
        <v>38869</v>
      </c>
      <c r="I11" s="5">
        <v>31519.450796999998</v>
      </c>
      <c r="J11" s="5">
        <v>4192.6718574154065</v>
      </c>
      <c r="K11" s="11">
        <f t="shared" si="1"/>
        <v>35712.122654415405</v>
      </c>
      <c r="L11" s="11"/>
      <c r="M11" s="5">
        <v>985.83680113941932</v>
      </c>
      <c r="N11" s="4"/>
      <c r="O11" s="7">
        <v>38869</v>
      </c>
      <c r="P11" s="27">
        <v>46105.613503955581</v>
      </c>
      <c r="Q11" s="27">
        <v>10908.994219999999</v>
      </c>
      <c r="R11" s="27"/>
      <c r="S11" s="28">
        <v>65418.670768375363</v>
      </c>
      <c r="T11" s="28">
        <v>252158.74141567177</v>
      </c>
      <c r="U11" s="6"/>
      <c r="V11" s="1">
        <v>37043</v>
      </c>
      <c r="W11" s="12">
        <v>66395.565300000002</v>
      </c>
      <c r="X11" s="13">
        <v>289058.65330000001</v>
      </c>
      <c r="Y11" s="13">
        <v>590938.60126246233</v>
      </c>
      <c r="Z11" s="13">
        <v>693420.44026246225</v>
      </c>
      <c r="AB11" s="2">
        <v>2.3041</v>
      </c>
      <c r="AC11" s="4"/>
      <c r="AD11" s="96"/>
      <c r="AE11" s="111"/>
      <c r="AF11" s="93"/>
      <c r="AG11" s="101"/>
      <c r="AH11" s="112"/>
      <c r="AI11" s="118"/>
      <c r="AJ11" s="101"/>
      <c r="AK11" s="101"/>
      <c r="AL11" s="97"/>
      <c r="AM11" s="119"/>
      <c r="AN11" s="101"/>
      <c r="AO11" s="97"/>
      <c r="AP11" s="119"/>
      <c r="AQ11" s="113"/>
      <c r="AR11" s="102"/>
      <c r="AS11" s="96"/>
      <c r="AT11" s="96"/>
    </row>
    <row r="12" spans="1:263" x14ac:dyDescent="0.25">
      <c r="A12" s="1">
        <v>37073</v>
      </c>
      <c r="B12" s="8">
        <v>35552</v>
      </c>
      <c r="C12" s="4"/>
      <c r="D12" s="5">
        <v>4951.1837590000005</v>
      </c>
      <c r="E12" s="5">
        <v>1471.5440090894272</v>
      </c>
      <c r="F12" s="11">
        <f t="shared" si="0"/>
        <v>6422.7277680894276</v>
      </c>
      <c r="G12" s="4"/>
      <c r="H12" s="7">
        <v>38961</v>
      </c>
      <c r="I12" s="5">
        <v>39892.864178000003</v>
      </c>
      <c r="J12" s="5">
        <v>4574.5235435395289</v>
      </c>
      <c r="K12" s="11">
        <f t="shared" si="1"/>
        <v>44467.387721539533</v>
      </c>
      <c r="L12" s="11"/>
      <c r="M12" s="5">
        <v>7333.8524438936474</v>
      </c>
      <c r="N12" s="4"/>
      <c r="O12" s="7">
        <v>38961</v>
      </c>
      <c r="P12" s="27">
        <v>50759.362351919539</v>
      </c>
      <c r="Q12" s="27">
        <v>12174.892503999999</v>
      </c>
      <c r="R12" s="27"/>
      <c r="S12" s="28">
        <v>67008.071539394761</v>
      </c>
      <c r="T12" s="28">
        <v>258861.51248970407</v>
      </c>
      <c r="U12" s="6"/>
      <c r="V12" s="1">
        <v>37073</v>
      </c>
      <c r="W12" s="12">
        <v>67328.517400000012</v>
      </c>
      <c r="X12" s="13">
        <v>290466.49439999997</v>
      </c>
      <c r="Y12" s="13">
        <v>601009.46760021511</v>
      </c>
      <c r="Z12" s="13">
        <v>716911.50360021507</v>
      </c>
      <c r="AB12" s="2">
        <v>2.4304999999999999</v>
      </c>
      <c r="AC12" s="4"/>
      <c r="AD12" s="96"/>
      <c r="AE12" s="111"/>
      <c r="AF12" s="93"/>
      <c r="AG12" s="101"/>
      <c r="AH12" s="112"/>
      <c r="AI12" s="118"/>
      <c r="AJ12" s="101"/>
      <c r="AK12" s="101"/>
      <c r="AL12" s="97"/>
      <c r="AM12" s="119"/>
      <c r="AN12" s="101"/>
      <c r="AO12" s="97"/>
      <c r="AP12" s="119"/>
      <c r="AQ12" s="113"/>
      <c r="AR12" s="102"/>
      <c r="AS12" s="96"/>
      <c r="AT12" s="96"/>
    </row>
    <row r="13" spans="1:263" x14ac:dyDescent="0.25">
      <c r="A13" s="1">
        <v>37104</v>
      </c>
      <c r="B13" s="8">
        <v>36299</v>
      </c>
      <c r="C13" s="4"/>
      <c r="D13" s="5">
        <v>5193.7494290000004</v>
      </c>
      <c r="E13" s="5">
        <v>1317.0310833044557</v>
      </c>
      <c r="F13" s="11">
        <f t="shared" si="0"/>
        <v>6510.7805123044564</v>
      </c>
      <c r="G13" s="4"/>
      <c r="H13" s="7">
        <v>39052</v>
      </c>
      <c r="I13" s="5">
        <v>36886.034080999991</v>
      </c>
      <c r="J13" s="5">
        <v>5131.9921663060777</v>
      </c>
      <c r="K13" s="11">
        <f t="shared" si="1"/>
        <v>42018.026247306072</v>
      </c>
      <c r="L13" s="11"/>
      <c r="M13" s="5">
        <v>3222.828296616025</v>
      </c>
      <c r="N13" s="4"/>
      <c r="O13" s="7">
        <v>39052</v>
      </c>
      <c r="P13" s="27">
        <v>53178.007579793259</v>
      </c>
      <c r="Q13" s="27">
        <v>11763.091003</v>
      </c>
      <c r="R13" s="27"/>
      <c r="S13" s="28">
        <v>78106.666371723259</v>
      </c>
      <c r="T13" s="28">
        <v>304241.79603578366</v>
      </c>
      <c r="U13" s="6"/>
      <c r="V13" s="1">
        <v>37104</v>
      </c>
      <c r="W13" s="12">
        <v>67571.709000000003</v>
      </c>
      <c r="X13" s="13">
        <v>295618.891</v>
      </c>
      <c r="Y13" s="13">
        <v>607027.82613769348</v>
      </c>
      <c r="Z13" s="13">
        <v>731030.9171376935</v>
      </c>
      <c r="AB13" s="2">
        <v>2.5508999999999999</v>
      </c>
      <c r="AC13" s="4"/>
      <c r="AD13" s="96"/>
      <c r="AE13" s="111"/>
      <c r="AF13" s="93"/>
      <c r="AG13" s="101"/>
      <c r="AH13" s="112"/>
      <c r="AI13" s="118"/>
      <c r="AJ13" s="101"/>
      <c r="AK13" s="101"/>
      <c r="AL13" s="97"/>
      <c r="AM13" s="119"/>
      <c r="AN13" s="101"/>
      <c r="AO13" s="97"/>
      <c r="AP13" s="119"/>
      <c r="AQ13" s="113"/>
      <c r="AR13" s="102"/>
      <c r="AS13" s="96"/>
      <c r="AT13" s="96"/>
    </row>
    <row r="14" spans="1:263" x14ac:dyDescent="0.25">
      <c r="A14" s="1">
        <v>37135</v>
      </c>
      <c r="B14" s="8">
        <v>40054</v>
      </c>
      <c r="C14" s="4"/>
      <c r="D14" s="5">
        <v>4253.5612490000003</v>
      </c>
      <c r="E14" s="5">
        <v>1057.3012025390146</v>
      </c>
      <c r="F14" s="11">
        <f t="shared" si="0"/>
        <v>5310.8624515390147</v>
      </c>
      <c r="G14" s="4"/>
      <c r="H14" s="7">
        <v>39142</v>
      </c>
      <c r="I14" s="5">
        <v>34050.920763999995</v>
      </c>
      <c r="J14" s="5">
        <v>5498.166279592132</v>
      </c>
      <c r="K14" s="11">
        <f t="shared" si="1"/>
        <v>39549.087043592124</v>
      </c>
      <c r="L14" s="11"/>
      <c r="M14" s="5">
        <v>80.729362144439847</v>
      </c>
      <c r="N14" s="4"/>
      <c r="O14" s="7">
        <v>39142</v>
      </c>
      <c r="P14" s="27">
        <v>66526.607444436348</v>
      </c>
      <c r="Q14" s="27">
        <v>11644.252062</v>
      </c>
      <c r="R14" s="27"/>
      <c r="S14" s="28">
        <v>84135.831877436329</v>
      </c>
      <c r="T14" s="28">
        <v>320481.03524282813</v>
      </c>
      <c r="U14" s="6"/>
      <c r="V14" s="1">
        <v>37135</v>
      </c>
      <c r="W14" s="12">
        <v>68485.78</v>
      </c>
      <c r="X14" s="13">
        <v>296574.99400000001</v>
      </c>
      <c r="Y14" s="13">
        <v>610227.2422806134</v>
      </c>
      <c r="Z14" s="13">
        <v>746597.55328061339</v>
      </c>
      <c r="AB14" s="2">
        <v>2.6705000000000001</v>
      </c>
      <c r="AC14" s="4"/>
      <c r="AD14" s="96"/>
      <c r="AE14" s="111"/>
      <c r="AF14" s="93"/>
      <c r="AG14" s="101"/>
      <c r="AH14" s="112"/>
      <c r="AI14" s="118"/>
      <c r="AJ14" s="101"/>
      <c r="AK14" s="101"/>
      <c r="AL14" s="97"/>
      <c r="AM14" s="119"/>
      <c r="AN14" s="101"/>
      <c r="AO14" s="97"/>
      <c r="AP14" s="119"/>
      <c r="AQ14" s="113"/>
      <c r="AR14" s="102"/>
      <c r="AS14" s="96"/>
      <c r="AT14" s="96"/>
    </row>
    <row r="15" spans="1:263" x14ac:dyDescent="0.25">
      <c r="A15" s="1">
        <v>37165</v>
      </c>
      <c r="B15" s="8">
        <v>37492</v>
      </c>
      <c r="C15" s="4"/>
      <c r="D15" s="5">
        <v>4853.2810600000003</v>
      </c>
      <c r="E15" s="5">
        <v>1244.3836051299834</v>
      </c>
      <c r="F15" s="11">
        <f t="shared" si="0"/>
        <v>6097.6646651299834</v>
      </c>
      <c r="G15" s="4"/>
      <c r="H15" s="7">
        <v>39234</v>
      </c>
      <c r="I15" s="5">
        <v>39188.547867999994</v>
      </c>
      <c r="J15" s="5">
        <v>4959.0082008377303</v>
      </c>
      <c r="K15" s="11">
        <f t="shared" si="1"/>
        <v>44147.556068837723</v>
      </c>
      <c r="L15" s="11"/>
      <c r="M15" s="5">
        <v>1926.9685220876961</v>
      </c>
      <c r="N15" s="4"/>
      <c r="O15" s="7">
        <v>39234</v>
      </c>
      <c r="P15" s="27">
        <v>80441.285693183978</v>
      </c>
      <c r="Q15" s="27">
        <v>12014.121445000001</v>
      </c>
      <c r="R15" s="27"/>
      <c r="S15" s="28">
        <v>92271.288315183978</v>
      </c>
      <c r="T15" s="28">
        <v>392515.1912069415</v>
      </c>
      <c r="U15" s="6"/>
      <c r="V15" s="1">
        <v>37165</v>
      </c>
      <c r="W15" s="12">
        <v>67524.432000000001</v>
      </c>
      <c r="X15" s="13">
        <v>295900.745</v>
      </c>
      <c r="Y15" s="13">
        <v>612464.00499639497</v>
      </c>
      <c r="Z15" s="13">
        <v>750803.463996395</v>
      </c>
      <c r="AB15" s="2">
        <v>2.7063000000000001</v>
      </c>
      <c r="AC15" s="4"/>
      <c r="AD15" s="96"/>
      <c r="AE15" s="111"/>
      <c r="AF15" s="93"/>
      <c r="AG15" s="101"/>
      <c r="AH15" s="112"/>
      <c r="AI15" s="118"/>
      <c r="AJ15" s="101"/>
      <c r="AK15" s="101"/>
      <c r="AL15" s="97"/>
      <c r="AM15" s="119"/>
      <c r="AN15" s="101"/>
      <c r="AO15" s="97"/>
      <c r="AP15" s="119"/>
      <c r="AQ15" s="113"/>
      <c r="AR15" s="102"/>
      <c r="AS15" s="96"/>
      <c r="AT15" s="96"/>
    </row>
    <row r="16" spans="1:263" x14ac:dyDescent="0.25">
      <c r="A16" s="1">
        <v>37196</v>
      </c>
      <c r="B16" s="8">
        <v>37234</v>
      </c>
      <c r="C16" s="4"/>
      <c r="D16" s="5">
        <v>4307.8747089999997</v>
      </c>
      <c r="E16" s="5">
        <v>1165.7348072036698</v>
      </c>
      <c r="F16" s="11">
        <f t="shared" si="0"/>
        <v>5473.609516203669</v>
      </c>
      <c r="G16" s="4"/>
      <c r="H16" s="7">
        <v>39326</v>
      </c>
      <c r="I16" s="5">
        <v>43381.118566999998</v>
      </c>
      <c r="J16" s="5">
        <v>5708.6125747586857</v>
      </c>
      <c r="K16" s="11">
        <f t="shared" si="1"/>
        <v>49089.731141758682</v>
      </c>
      <c r="L16" s="11"/>
      <c r="M16" s="5">
        <v>746.50579888386153</v>
      </c>
      <c r="N16" s="4"/>
      <c r="O16" s="7">
        <v>39326</v>
      </c>
      <c r="P16" s="27">
        <v>78311.406303042328</v>
      </c>
      <c r="Q16" s="27">
        <v>12548.622534999999</v>
      </c>
      <c r="R16" s="27"/>
      <c r="S16" s="28">
        <v>93121.364381942316</v>
      </c>
      <c r="T16" s="28">
        <v>440625.9923945138</v>
      </c>
      <c r="U16" s="6"/>
      <c r="V16" s="1">
        <v>37196</v>
      </c>
      <c r="W16" s="12">
        <v>70243.399000000005</v>
      </c>
      <c r="X16" s="13">
        <v>301950.848</v>
      </c>
      <c r="Y16" s="13">
        <v>614423.97979634057</v>
      </c>
      <c r="Z16" s="13">
        <v>757858.47379634052</v>
      </c>
      <c r="AB16" s="2">
        <v>2.5278999999999998</v>
      </c>
      <c r="AC16" s="4"/>
      <c r="AD16" s="96"/>
      <c r="AE16" s="111"/>
      <c r="AF16" s="93"/>
      <c r="AG16" s="101"/>
      <c r="AH16" s="112"/>
      <c r="AI16" s="118"/>
      <c r="AJ16" s="101"/>
      <c r="AK16" s="101"/>
      <c r="AL16" s="97"/>
      <c r="AM16" s="119"/>
      <c r="AN16" s="101"/>
      <c r="AO16" s="97"/>
      <c r="AP16" s="119"/>
      <c r="AQ16" s="113"/>
      <c r="AR16" s="102"/>
      <c r="AS16" s="96"/>
      <c r="AT16" s="96"/>
    </row>
    <row r="17" spans="1:46" x14ac:dyDescent="0.25">
      <c r="A17" s="1">
        <v>37226</v>
      </c>
      <c r="B17" s="8">
        <v>35866</v>
      </c>
      <c r="C17" s="4"/>
      <c r="D17" s="5">
        <v>3598.7994469999999</v>
      </c>
      <c r="E17" s="5">
        <v>1681.1641564073577</v>
      </c>
      <c r="F17" s="11">
        <f t="shared" si="0"/>
        <v>5279.9636034073574</v>
      </c>
      <c r="G17" s="4"/>
      <c r="H17" s="7">
        <v>39417</v>
      </c>
      <c r="I17" s="5">
        <v>44046.849631000005</v>
      </c>
      <c r="J17" s="5">
        <v>6571.4848033697472</v>
      </c>
      <c r="K17" s="11">
        <f t="shared" si="1"/>
        <v>50618.334434369754</v>
      </c>
      <c r="L17" s="11"/>
      <c r="M17" s="5">
        <v>-2346.1729669294832</v>
      </c>
      <c r="N17" s="4"/>
      <c r="O17" s="7">
        <v>39417</v>
      </c>
      <c r="P17" s="27">
        <v>77299.349620082066</v>
      </c>
      <c r="Q17" s="27">
        <v>13662.859484000001</v>
      </c>
      <c r="R17" s="27"/>
      <c r="S17" s="28">
        <v>95597.649939692055</v>
      </c>
      <c r="T17" s="28">
        <v>482796.452006337</v>
      </c>
      <c r="U17" s="6"/>
      <c r="V17" s="1">
        <v>37226</v>
      </c>
      <c r="W17" s="12">
        <v>83706.702999999994</v>
      </c>
      <c r="X17" s="13">
        <v>321612.16899999999</v>
      </c>
      <c r="Y17" s="13">
        <v>625057.05756392702</v>
      </c>
      <c r="Z17" s="13">
        <v>756181.31800392701</v>
      </c>
      <c r="AB17" s="2">
        <v>2.3195999999999999</v>
      </c>
      <c r="AC17" s="4"/>
      <c r="AD17" s="96"/>
      <c r="AE17" s="111"/>
      <c r="AF17" s="93"/>
      <c r="AG17" s="101"/>
      <c r="AH17" s="112"/>
      <c r="AI17" s="118"/>
      <c r="AJ17" s="101"/>
      <c r="AK17" s="101"/>
      <c r="AL17" s="97"/>
      <c r="AM17" s="119"/>
      <c r="AN17" s="101"/>
      <c r="AO17" s="97"/>
      <c r="AP17" s="119"/>
      <c r="AQ17" s="113"/>
      <c r="AR17" s="102"/>
      <c r="AS17" s="96"/>
      <c r="AT17" s="96"/>
    </row>
    <row r="18" spans="1:46" x14ac:dyDescent="0.25">
      <c r="A18" s="1">
        <v>37257</v>
      </c>
      <c r="B18" s="8">
        <v>36167</v>
      </c>
      <c r="C18" s="4"/>
      <c r="D18" s="5">
        <v>3897.2116489999999</v>
      </c>
      <c r="E18" s="5">
        <v>1236.8503604443254</v>
      </c>
      <c r="F18" s="11">
        <f t="shared" si="0"/>
        <v>5134.0620094443257</v>
      </c>
      <c r="G18" s="4"/>
      <c r="H18" s="7">
        <v>39508</v>
      </c>
      <c r="I18" s="5">
        <v>38771.870733000003</v>
      </c>
      <c r="J18" s="5">
        <v>6955.8115333681108</v>
      </c>
      <c r="K18" s="11">
        <f t="shared" si="1"/>
        <v>45727.682266368116</v>
      </c>
      <c r="L18" s="11"/>
      <c r="M18" s="5">
        <v>-11099.050695770246</v>
      </c>
      <c r="N18" s="4"/>
      <c r="O18" s="7">
        <v>39508</v>
      </c>
      <c r="P18" s="27">
        <v>78624.709259868381</v>
      </c>
      <c r="Q18" s="27">
        <v>13936.248549</v>
      </c>
      <c r="R18" s="27"/>
      <c r="S18" s="28">
        <v>101820.6373128884</v>
      </c>
      <c r="T18" s="28">
        <v>465688.32378847513</v>
      </c>
      <c r="U18" s="6"/>
      <c r="V18" s="1">
        <v>37257</v>
      </c>
      <c r="W18" s="12">
        <v>74672.2</v>
      </c>
      <c r="X18" s="13">
        <v>314518.50300000003</v>
      </c>
      <c r="Y18" s="13">
        <v>625847.39737783361</v>
      </c>
      <c r="Z18" s="13">
        <v>758323.41737783351</v>
      </c>
      <c r="AB18" s="2">
        <v>2.4175</v>
      </c>
      <c r="AC18" s="4"/>
      <c r="AD18" s="96"/>
      <c r="AE18" s="111"/>
      <c r="AF18" s="93"/>
      <c r="AG18" s="101"/>
      <c r="AH18" s="112"/>
      <c r="AI18" s="118"/>
      <c r="AJ18" s="101"/>
      <c r="AK18" s="101"/>
      <c r="AL18" s="97"/>
      <c r="AM18" s="119"/>
      <c r="AN18" s="101"/>
      <c r="AO18" s="97"/>
      <c r="AP18" s="119"/>
      <c r="AQ18" s="113"/>
      <c r="AR18" s="102"/>
      <c r="AS18" s="96"/>
      <c r="AT18" s="96"/>
    </row>
    <row r="19" spans="1:46" x14ac:dyDescent="0.25">
      <c r="A19" s="1">
        <v>37288</v>
      </c>
      <c r="B19" s="8">
        <v>35906</v>
      </c>
      <c r="C19" s="4"/>
      <c r="D19" s="5">
        <v>3490.0256530000001</v>
      </c>
      <c r="E19" s="5">
        <v>996.56943605443541</v>
      </c>
      <c r="F19" s="11">
        <f t="shared" si="0"/>
        <v>4486.5950890544354</v>
      </c>
      <c r="G19" s="4"/>
      <c r="H19" s="7">
        <v>39600</v>
      </c>
      <c r="I19" s="5">
        <v>52023.897098000001</v>
      </c>
      <c r="J19" s="5">
        <v>6590.3362361091986</v>
      </c>
      <c r="K19" s="11">
        <f t="shared" si="1"/>
        <v>58614.233334109202</v>
      </c>
      <c r="L19" s="11"/>
      <c r="M19" s="5">
        <v>-6949.006861637703</v>
      </c>
      <c r="N19" s="4"/>
      <c r="O19" s="7">
        <v>39600</v>
      </c>
      <c r="P19" s="27">
        <v>79920.363884121616</v>
      </c>
      <c r="Q19" s="27">
        <v>14837.222884999999</v>
      </c>
      <c r="R19" s="27"/>
      <c r="S19" s="28">
        <v>105486.36695361161</v>
      </c>
      <c r="T19" s="28">
        <v>537007.88887358096</v>
      </c>
      <c r="U19" s="6"/>
      <c r="V19" s="1">
        <v>37288</v>
      </c>
      <c r="W19" s="12">
        <v>73939.37</v>
      </c>
      <c r="X19" s="13">
        <v>316188.984</v>
      </c>
      <c r="Y19" s="13">
        <v>628537.28552056674</v>
      </c>
      <c r="Z19" s="13">
        <v>757953.43552056677</v>
      </c>
      <c r="AB19" s="2">
        <v>2.3473999999999999</v>
      </c>
      <c r="AC19" s="4"/>
      <c r="AD19" s="96"/>
      <c r="AE19" s="111"/>
      <c r="AF19" s="93"/>
      <c r="AG19" s="101"/>
      <c r="AH19" s="112"/>
      <c r="AI19" s="118"/>
      <c r="AJ19" s="101"/>
      <c r="AK19" s="101"/>
      <c r="AL19" s="97"/>
      <c r="AM19" s="119"/>
      <c r="AN19" s="101"/>
      <c r="AO19" s="97"/>
      <c r="AP19" s="119"/>
      <c r="AQ19" s="113"/>
      <c r="AR19" s="102"/>
      <c r="AS19" s="96"/>
      <c r="AT19" s="96"/>
    </row>
    <row r="20" spans="1:46" x14ac:dyDescent="0.25">
      <c r="A20" s="1">
        <v>37316</v>
      </c>
      <c r="B20" s="8">
        <v>36721</v>
      </c>
      <c r="C20" s="4"/>
      <c r="D20" s="5">
        <v>3757.316566</v>
      </c>
      <c r="E20" s="5">
        <v>1328.0881496836021</v>
      </c>
      <c r="F20" s="11">
        <f t="shared" si="0"/>
        <v>5085.4047156836023</v>
      </c>
      <c r="G20" s="4"/>
      <c r="H20" s="7">
        <v>39692</v>
      </c>
      <c r="I20" s="5">
        <v>60321.160497000004</v>
      </c>
      <c r="J20" s="5">
        <v>7842.0206852681204</v>
      </c>
      <c r="K20" s="11">
        <f t="shared" si="1"/>
        <v>68163.181182268119</v>
      </c>
      <c r="L20" s="11"/>
      <c r="M20" s="5">
        <v>-7096.8276282520892</v>
      </c>
      <c r="N20" s="4"/>
      <c r="O20" s="7">
        <v>39692</v>
      </c>
      <c r="P20" s="27">
        <v>86354.22012840712</v>
      </c>
      <c r="Q20" s="27">
        <v>15173.089844</v>
      </c>
      <c r="R20" s="27"/>
      <c r="S20" s="28">
        <v>113834.3335269271</v>
      </c>
      <c r="T20" s="28">
        <v>371447.08073731489</v>
      </c>
      <c r="U20" s="6"/>
      <c r="V20" s="1">
        <v>37316</v>
      </c>
      <c r="W20" s="12">
        <v>73216.164000000004</v>
      </c>
      <c r="X20" s="13">
        <v>323975.11300000001</v>
      </c>
      <c r="Y20" s="13">
        <v>639015.65913143277</v>
      </c>
      <c r="Z20" s="13">
        <v>761852.55213143281</v>
      </c>
      <c r="AB20" s="2">
        <v>2.3228</v>
      </c>
      <c r="AC20" s="4"/>
      <c r="AD20" s="96"/>
      <c r="AE20" s="111"/>
      <c r="AF20" s="93"/>
      <c r="AG20" s="101"/>
      <c r="AH20" s="112"/>
      <c r="AI20" s="118"/>
      <c r="AJ20" s="101"/>
      <c r="AK20" s="101"/>
      <c r="AL20" s="97"/>
      <c r="AM20" s="119"/>
      <c r="AN20" s="101"/>
      <c r="AO20" s="97"/>
      <c r="AP20" s="119"/>
      <c r="AQ20" s="113"/>
      <c r="AR20" s="102"/>
      <c r="AS20" s="96"/>
      <c r="AT20" s="96"/>
    </row>
    <row r="21" spans="1:46" x14ac:dyDescent="0.25">
      <c r="A21" s="1">
        <v>37347</v>
      </c>
      <c r="B21" s="8">
        <v>33008</v>
      </c>
      <c r="C21" s="4"/>
      <c r="D21" s="5">
        <v>4236.0206190000008</v>
      </c>
      <c r="E21" s="5">
        <v>1177.3210774848083</v>
      </c>
      <c r="F21" s="11">
        <f t="shared" si="0"/>
        <v>5413.3416964848093</v>
      </c>
      <c r="G21" s="4"/>
      <c r="H21" s="7">
        <v>39783</v>
      </c>
      <c r="I21" s="5">
        <v>47260.696580999997</v>
      </c>
      <c r="J21" s="5">
        <v>7497.2212340738279</v>
      </c>
      <c r="K21" s="11">
        <f t="shared" si="1"/>
        <v>54757.917815073823</v>
      </c>
      <c r="L21" s="11"/>
      <c r="M21" s="5">
        <v>-5495.5662568527068</v>
      </c>
      <c r="N21" s="4"/>
      <c r="O21" s="7">
        <v>39783</v>
      </c>
      <c r="P21" s="27">
        <v>80032.878129671095</v>
      </c>
      <c r="Q21" s="27">
        <v>17001.450047999999</v>
      </c>
      <c r="R21" s="27"/>
      <c r="S21" s="28">
        <v>109917.0907039111</v>
      </c>
      <c r="T21" s="28">
        <v>264694.04376046715</v>
      </c>
      <c r="U21" s="6"/>
      <c r="V21" s="1">
        <v>37347</v>
      </c>
      <c r="W21" s="12">
        <v>74760.982000000004</v>
      </c>
      <c r="X21" s="13">
        <v>322667.891</v>
      </c>
      <c r="Y21" s="13">
        <v>638630.45552237006</v>
      </c>
      <c r="Z21" s="13">
        <v>764709.83552237006</v>
      </c>
      <c r="AB21" s="2">
        <v>2.3616999999999999</v>
      </c>
      <c r="AC21" s="4"/>
      <c r="AD21" s="96"/>
      <c r="AE21" s="111"/>
      <c r="AF21" s="93"/>
      <c r="AG21" s="101"/>
      <c r="AH21" s="112"/>
      <c r="AI21" s="118"/>
      <c r="AJ21" s="101"/>
      <c r="AK21" s="101"/>
      <c r="AL21" s="97"/>
      <c r="AM21" s="119"/>
      <c r="AN21" s="101"/>
      <c r="AO21" s="97"/>
      <c r="AP21" s="119"/>
      <c r="AQ21" s="113"/>
      <c r="AR21" s="102"/>
      <c r="AS21" s="96"/>
      <c r="AT21" s="96"/>
    </row>
    <row r="22" spans="1:46" x14ac:dyDescent="0.25">
      <c r="A22" s="1">
        <v>37377</v>
      </c>
      <c r="B22" s="8">
        <v>32889</v>
      </c>
      <c r="C22" s="4"/>
      <c r="D22" s="5">
        <v>4160.8645479999996</v>
      </c>
      <c r="E22" s="5">
        <v>1225.6721017929526</v>
      </c>
      <c r="F22" s="11">
        <f t="shared" si="0"/>
        <v>5386.5366497929517</v>
      </c>
      <c r="G22" s="4"/>
      <c r="H22" s="7">
        <v>39873</v>
      </c>
      <c r="I22" s="5">
        <v>31386.222628000003</v>
      </c>
      <c r="J22" s="5">
        <v>6354.3343176899998</v>
      </c>
      <c r="K22" s="11">
        <f t="shared" si="1"/>
        <v>37740.556945690005</v>
      </c>
      <c r="L22" s="11"/>
      <c r="M22" s="5">
        <v>-5659.9249978986081</v>
      </c>
      <c r="N22" s="4"/>
      <c r="O22" s="7">
        <v>39873</v>
      </c>
      <c r="P22" s="27">
        <v>78358.8470016231</v>
      </c>
      <c r="Q22" s="27">
        <v>18831.829025999999</v>
      </c>
      <c r="R22" s="27"/>
      <c r="S22" s="28">
        <v>105957.77482030309</v>
      </c>
      <c r="T22" s="28">
        <v>282983.14049429423</v>
      </c>
      <c r="U22" s="6"/>
      <c r="V22" s="1">
        <v>37377</v>
      </c>
      <c r="W22" s="12">
        <v>73786.725999999995</v>
      </c>
      <c r="X22" s="13">
        <v>324541.85099999997</v>
      </c>
      <c r="Y22" s="13">
        <v>638272.33515678649</v>
      </c>
      <c r="Z22" s="13">
        <v>764683.14815678657</v>
      </c>
      <c r="AB22" s="2">
        <v>2.5211999999999999</v>
      </c>
      <c r="AC22" s="4"/>
      <c r="AD22" s="96"/>
      <c r="AE22" s="111"/>
      <c r="AF22" s="93"/>
      <c r="AG22" s="101"/>
      <c r="AH22" s="112"/>
      <c r="AI22" s="118"/>
      <c r="AJ22" s="101"/>
      <c r="AK22" s="101"/>
      <c r="AL22" s="97"/>
      <c r="AM22" s="119"/>
      <c r="AN22" s="101"/>
      <c r="AO22" s="97"/>
      <c r="AP22" s="119"/>
      <c r="AQ22" s="113"/>
      <c r="AR22" s="102"/>
      <c r="AS22" s="96"/>
      <c r="AT22" s="96"/>
    </row>
    <row r="23" spans="1:46" x14ac:dyDescent="0.25">
      <c r="A23" s="1">
        <v>37408</v>
      </c>
      <c r="B23" s="8">
        <v>41999</v>
      </c>
      <c r="C23" s="4"/>
      <c r="D23" s="5">
        <v>3495.1459310000005</v>
      </c>
      <c r="E23" s="5">
        <v>1129.7726467705563</v>
      </c>
      <c r="F23" s="11">
        <f t="shared" si="0"/>
        <v>4624.918577770557</v>
      </c>
      <c r="G23" s="4"/>
      <c r="H23" s="7">
        <v>39965</v>
      </c>
      <c r="I23" s="5">
        <v>38978.914806000001</v>
      </c>
      <c r="J23" s="5">
        <v>5507.8316201100006</v>
      </c>
      <c r="K23" s="11">
        <f t="shared" si="1"/>
        <v>44486.746426110003</v>
      </c>
      <c r="L23" s="11"/>
      <c r="M23" s="5">
        <v>-2367.0724068433519</v>
      </c>
      <c r="N23" s="4"/>
      <c r="O23" s="7">
        <v>39965</v>
      </c>
      <c r="P23" s="27">
        <v>82057.291282385209</v>
      </c>
      <c r="Q23" s="27">
        <v>20487.193090000001</v>
      </c>
      <c r="R23" s="27"/>
      <c r="S23" s="28">
        <v>111174.99492650518</v>
      </c>
      <c r="T23" s="28">
        <v>368930.54128311004</v>
      </c>
      <c r="U23" s="6"/>
      <c r="V23" s="1">
        <v>37408</v>
      </c>
      <c r="W23" s="12">
        <v>79666.600999999995</v>
      </c>
      <c r="X23" s="13">
        <v>342029.28099999996</v>
      </c>
      <c r="Y23" s="13">
        <v>638514.54545801273</v>
      </c>
      <c r="Z23" s="13">
        <v>769577.94245801272</v>
      </c>
      <c r="AB23" s="2">
        <v>2.8435999999999999</v>
      </c>
      <c r="AC23" s="4"/>
      <c r="AD23" s="96"/>
      <c r="AE23" s="111"/>
      <c r="AF23" s="93"/>
      <c r="AG23" s="101"/>
      <c r="AH23" s="112"/>
      <c r="AI23" s="118"/>
      <c r="AJ23" s="101"/>
      <c r="AK23" s="101"/>
      <c r="AL23" s="97"/>
      <c r="AM23" s="119"/>
      <c r="AN23" s="101"/>
      <c r="AO23" s="97"/>
      <c r="AP23" s="119"/>
      <c r="AQ23" s="113"/>
      <c r="AR23" s="102"/>
      <c r="AS23" s="96"/>
      <c r="AT23" s="96"/>
    </row>
    <row r="24" spans="1:46" x14ac:dyDescent="0.25">
      <c r="A24" s="1">
        <v>37438</v>
      </c>
      <c r="B24" s="8">
        <v>39060</v>
      </c>
      <c r="C24" s="4"/>
      <c r="D24" s="5">
        <v>5118.4803670000001</v>
      </c>
      <c r="E24" s="5">
        <v>1253.0474075066163</v>
      </c>
      <c r="F24" s="11">
        <f t="shared" si="0"/>
        <v>6371.527774506616</v>
      </c>
      <c r="G24" s="4"/>
      <c r="H24" s="7">
        <v>40057</v>
      </c>
      <c r="I24" s="5">
        <v>41967.339055999997</v>
      </c>
      <c r="J24" s="5">
        <v>6659.3388704600002</v>
      </c>
      <c r="K24" s="11">
        <f t="shared" si="1"/>
        <v>48626.677926459997</v>
      </c>
      <c r="L24" s="11"/>
      <c r="M24" s="5">
        <v>-5825.3645414875064</v>
      </c>
      <c r="N24" s="4"/>
      <c r="O24" s="7">
        <v>40057</v>
      </c>
      <c r="P24" s="27">
        <v>84161.476244081248</v>
      </c>
      <c r="Q24" s="27">
        <v>21086.491735999996</v>
      </c>
      <c r="R24" s="27"/>
      <c r="S24" s="28">
        <v>114881.97678523262</v>
      </c>
      <c r="T24" s="28">
        <v>458931.97360725538</v>
      </c>
      <c r="U24" s="6"/>
      <c r="V24" s="1">
        <v>37438</v>
      </c>
      <c r="W24" s="12">
        <v>82770.744999999995</v>
      </c>
      <c r="X24" s="13">
        <v>353510.43</v>
      </c>
      <c r="Y24" s="13">
        <v>640851.35382181616</v>
      </c>
      <c r="Z24" s="13">
        <v>771385.27282181615</v>
      </c>
      <c r="AB24" s="2">
        <v>3.4277000000000002</v>
      </c>
      <c r="AC24" s="4"/>
      <c r="AD24" s="96"/>
      <c r="AE24" s="111"/>
      <c r="AF24" s="93"/>
      <c r="AG24" s="101"/>
      <c r="AH24" s="112"/>
      <c r="AI24" s="118"/>
      <c r="AJ24" s="101"/>
      <c r="AK24" s="101"/>
      <c r="AL24" s="97"/>
      <c r="AM24" s="119"/>
      <c r="AN24" s="101"/>
      <c r="AO24" s="97"/>
      <c r="AP24" s="119"/>
      <c r="AQ24" s="113"/>
      <c r="AR24" s="102"/>
      <c r="AS24" s="96"/>
      <c r="AT24" s="96"/>
    </row>
    <row r="25" spans="1:46" x14ac:dyDescent="0.25">
      <c r="A25" s="1">
        <v>37469</v>
      </c>
      <c r="B25" s="8">
        <v>37643</v>
      </c>
      <c r="C25" s="4"/>
      <c r="D25" s="5">
        <v>4268.8962580000007</v>
      </c>
      <c r="E25" s="5">
        <v>1103.2813502907993</v>
      </c>
      <c r="F25" s="11">
        <f t="shared" si="0"/>
        <v>5372.1776082908</v>
      </c>
      <c r="G25" s="4"/>
      <c r="H25" s="7">
        <v>40148</v>
      </c>
      <c r="I25" s="5">
        <v>41276.947614999997</v>
      </c>
      <c r="J25" s="5">
        <v>7565.1328101300005</v>
      </c>
      <c r="K25" s="11">
        <f t="shared" si="1"/>
        <v>48842.08042513</v>
      </c>
      <c r="L25" s="11"/>
      <c r="M25" s="5">
        <v>-12408.876350653909</v>
      </c>
      <c r="N25" s="4"/>
      <c r="O25" s="7">
        <v>40148</v>
      </c>
      <c r="P25" s="27">
        <v>74877.130556582619</v>
      </c>
      <c r="Q25" s="27">
        <v>21261.616599000001</v>
      </c>
      <c r="R25" s="27"/>
      <c r="S25" s="28">
        <v>107993.95086176836</v>
      </c>
      <c r="T25" s="28">
        <v>522703.97380661475</v>
      </c>
      <c r="U25" s="6"/>
      <c r="V25" s="1">
        <v>37469</v>
      </c>
      <c r="W25" s="12">
        <v>85509.911999999997</v>
      </c>
      <c r="X25" s="13">
        <v>369202.49699999997</v>
      </c>
      <c r="Y25" s="13">
        <v>648650.64767322713</v>
      </c>
      <c r="Z25" s="13">
        <v>765333.40267322713</v>
      </c>
      <c r="AB25" s="2">
        <v>3.0215000000000001</v>
      </c>
      <c r="AC25" s="4"/>
      <c r="AD25" s="96"/>
      <c r="AE25" s="111"/>
      <c r="AF25" s="93"/>
      <c r="AG25" s="101"/>
      <c r="AH25" s="112"/>
      <c r="AI25" s="118"/>
      <c r="AJ25" s="101"/>
      <c r="AK25" s="101"/>
      <c r="AL25" s="97"/>
      <c r="AM25" s="119"/>
      <c r="AN25" s="101"/>
      <c r="AO25" s="97"/>
      <c r="AP25" s="119"/>
      <c r="AQ25" s="113"/>
      <c r="AR25" s="102"/>
      <c r="AS25" s="96"/>
      <c r="AT25" s="96"/>
    </row>
    <row r="26" spans="1:46" x14ac:dyDescent="0.25">
      <c r="A26" s="1">
        <v>37500</v>
      </c>
      <c r="B26" s="8">
        <v>38381</v>
      </c>
      <c r="C26" s="4"/>
      <c r="D26" s="5">
        <v>4096.4934199999998</v>
      </c>
      <c r="E26" s="5">
        <v>1029.5061139212453</v>
      </c>
      <c r="F26" s="11">
        <f t="shared" si="0"/>
        <v>5125.9995339212455</v>
      </c>
      <c r="G26" s="4"/>
      <c r="H26" s="7">
        <v>40238</v>
      </c>
      <c r="I26" s="5">
        <v>39092.911862845001</v>
      </c>
      <c r="J26" s="5">
        <v>7473.6639276800006</v>
      </c>
      <c r="K26" s="11">
        <f t="shared" si="1"/>
        <v>46566.575790524999</v>
      </c>
      <c r="L26" s="11"/>
      <c r="M26" s="5">
        <v>-17577.243191834998</v>
      </c>
      <c r="N26" s="4"/>
      <c r="O26" s="7">
        <v>40238</v>
      </c>
      <c r="P26" s="27">
        <v>80950.057575681698</v>
      </c>
      <c r="Q26" s="27">
        <v>21595.416367000002</v>
      </c>
      <c r="R26" s="27"/>
      <c r="S26" s="28">
        <v>123126.30146571308</v>
      </c>
      <c r="T26" s="28">
        <v>528329.10370754602</v>
      </c>
      <c r="U26" s="6"/>
      <c r="V26" s="1">
        <v>37500</v>
      </c>
      <c r="W26" s="12">
        <v>88177.292000000001</v>
      </c>
      <c r="X26" s="13">
        <v>375894.36900000001</v>
      </c>
      <c r="Y26" s="13">
        <v>658617.59712520707</v>
      </c>
      <c r="Z26" s="13">
        <v>776730.11512520711</v>
      </c>
      <c r="AB26" s="2">
        <v>3.8940999999999999</v>
      </c>
      <c r="AC26" s="4"/>
      <c r="AD26" s="96"/>
      <c r="AE26" s="111"/>
      <c r="AF26" s="93"/>
      <c r="AG26" s="101"/>
      <c r="AH26" s="112"/>
      <c r="AI26" s="118"/>
      <c r="AJ26" s="101"/>
      <c r="AK26" s="101"/>
      <c r="AL26" s="97"/>
      <c r="AM26" s="119"/>
      <c r="AN26" s="101"/>
      <c r="AO26" s="97"/>
      <c r="AP26" s="119"/>
      <c r="AQ26" s="113"/>
      <c r="AR26" s="102"/>
      <c r="AS26" s="96"/>
      <c r="AT26" s="96"/>
    </row>
    <row r="27" spans="1:46" x14ac:dyDescent="0.25">
      <c r="A27" s="1">
        <v>37530</v>
      </c>
      <c r="B27" s="8">
        <v>35855</v>
      </c>
      <c r="C27" s="4"/>
      <c r="D27" s="5">
        <v>4377.5242879999996</v>
      </c>
      <c r="E27" s="5">
        <v>984.79102282429471</v>
      </c>
      <c r="F27" s="11">
        <f t="shared" si="0"/>
        <v>5362.3153108242941</v>
      </c>
      <c r="G27" s="4"/>
      <c r="H27" s="7">
        <v>40330</v>
      </c>
      <c r="I27" s="5">
        <v>49795.994977615002</v>
      </c>
      <c r="J27" s="5">
        <v>6807.2834508699998</v>
      </c>
      <c r="K27" s="11">
        <f t="shared" si="1"/>
        <v>56603.278428485006</v>
      </c>
      <c r="L27" s="11"/>
      <c r="M27" s="5">
        <v>-17822.664824605003</v>
      </c>
      <c r="N27" s="4"/>
      <c r="O27" s="7">
        <v>40330</v>
      </c>
      <c r="P27" s="27">
        <v>83167.368185303989</v>
      </c>
      <c r="Q27" s="27">
        <v>15115.351487</v>
      </c>
      <c r="R27" s="27"/>
      <c r="S27" s="28">
        <v>136113.98529846428</v>
      </c>
      <c r="T27" s="28">
        <v>500263.37789499678</v>
      </c>
      <c r="U27" s="6"/>
      <c r="V27" s="1">
        <v>37530</v>
      </c>
      <c r="W27" s="12">
        <v>88821.342999999993</v>
      </c>
      <c r="X27" s="13">
        <v>382186.72600000002</v>
      </c>
      <c r="Y27" s="13">
        <v>665956.34170416521</v>
      </c>
      <c r="Z27" s="13">
        <v>786151.2287041652</v>
      </c>
      <c r="AB27" s="2">
        <v>3.6442000000000001</v>
      </c>
      <c r="AC27" s="4"/>
      <c r="AD27" s="96"/>
      <c r="AE27" s="111"/>
      <c r="AF27" s="93"/>
      <c r="AG27" s="101"/>
      <c r="AH27" s="112"/>
      <c r="AI27" s="118"/>
      <c r="AJ27" s="101"/>
      <c r="AK27" s="101"/>
      <c r="AL27" s="97"/>
      <c r="AM27" s="119"/>
      <c r="AN27" s="101"/>
      <c r="AO27" s="97"/>
      <c r="AP27" s="119"/>
      <c r="AQ27" s="113"/>
      <c r="AR27" s="102"/>
      <c r="AS27" s="96"/>
      <c r="AT27" s="96"/>
    </row>
    <row r="28" spans="1:46" x14ac:dyDescent="0.25">
      <c r="A28" s="1">
        <v>37561</v>
      </c>
      <c r="B28" s="8">
        <v>35592</v>
      </c>
      <c r="C28" s="4"/>
      <c r="D28" s="5">
        <v>3943.0518350000002</v>
      </c>
      <c r="E28" s="5">
        <v>983.37931713588739</v>
      </c>
      <c r="F28" s="11">
        <f t="shared" si="0"/>
        <v>4926.4311521358877</v>
      </c>
      <c r="G28" s="4"/>
      <c r="H28" s="7">
        <v>40422</v>
      </c>
      <c r="I28" s="5">
        <v>55623.941750509992</v>
      </c>
      <c r="J28" s="5">
        <v>7228.3180930300014</v>
      </c>
      <c r="K28" s="11">
        <f t="shared" si="1"/>
        <v>62852.259843539992</v>
      </c>
      <c r="L28" s="11"/>
      <c r="M28" s="5">
        <v>-19445.090435930004</v>
      </c>
      <c r="N28" s="4"/>
      <c r="O28" s="7">
        <v>40422</v>
      </c>
      <c r="P28" s="27">
        <v>96529.727418757262</v>
      </c>
      <c r="Q28" s="27">
        <v>16660.977944000002</v>
      </c>
      <c r="R28" s="27"/>
      <c r="S28" s="28">
        <v>147876.94813801639</v>
      </c>
      <c r="T28" s="28">
        <v>600247.98638421472</v>
      </c>
      <c r="U28" s="6"/>
      <c r="V28" s="1">
        <v>37561</v>
      </c>
      <c r="W28" s="12">
        <v>91947.479000000007</v>
      </c>
      <c r="X28" s="13">
        <v>385610.07500000001</v>
      </c>
      <c r="Y28" s="13">
        <v>675384.38983830821</v>
      </c>
      <c r="Z28" s="13">
        <v>796215.03283830814</v>
      </c>
      <c r="AB28" s="2">
        <v>3.6356999999999999</v>
      </c>
      <c r="AC28" s="4"/>
      <c r="AD28" s="96"/>
      <c r="AE28" s="111"/>
      <c r="AF28" s="93"/>
      <c r="AG28" s="101"/>
      <c r="AH28" s="112"/>
      <c r="AI28" s="118"/>
      <c r="AJ28" s="101"/>
      <c r="AK28" s="101"/>
      <c r="AL28" s="97"/>
      <c r="AM28" s="119"/>
      <c r="AN28" s="101"/>
      <c r="AO28" s="97"/>
      <c r="AP28" s="119"/>
      <c r="AQ28" s="113"/>
      <c r="AR28" s="102"/>
      <c r="AS28" s="96"/>
      <c r="AT28" s="96"/>
    </row>
    <row r="29" spans="1:46" x14ac:dyDescent="0.25">
      <c r="A29" s="1">
        <v>37591</v>
      </c>
      <c r="B29" s="8">
        <v>37823</v>
      </c>
      <c r="C29" s="4"/>
      <c r="D29" s="5">
        <v>3536.2482530000002</v>
      </c>
      <c r="E29" s="5">
        <v>1435.1765123068333</v>
      </c>
      <c r="F29" s="11">
        <f t="shared" si="0"/>
        <v>4971.4247653068333</v>
      </c>
      <c r="G29" s="4"/>
      <c r="H29" s="7">
        <v>40513</v>
      </c>
      <c r="I29" s="5">
        <v>56811.258646969989</v>
      </c>
      <c r="J29" s="5">
        <v>9162.2650814299996</v>
      </c>
      <c r="K29" s="11">
        <f t="shared" si="1"/>
        <v>65973.523728399989</v>
      </c>
      <c r="L29" s="11"/>
      <c r="M29" s="5">
        <v>-20979.118804610003</v>
      </c>
      <c r="N29" s="4"/>
      <c r="O29" s="7">
        <v>40513</v>
      </c>
      <c r="P29" s="27">
        <v>92554.077114084648</v>
      </c>
      <c r="Q29" s="27">
        <v>15021.932718</v>
      </c>
      <c r="R29" s="27"/>
      <c r="S29" s="28">
        <v>152766.06040297946</v>
      </c>
      <c r="T29" s="28">
        <v>646495.10344559746</v>
      </c>
      <c r="U29" s="6"/>
      <c r="V29" s="1">
        <v>37591</v>
      </c>
      <c r="W29" s="12">
        <v>107845.94</v>
      </c>
      <c r="X29" s="13">
        <v>397502.95</v>
      </c>
      <c r="Y29" s="13">
        <v>688268.7771108005</v>
      </c>
      <c r="Z29" s="13">
        <v>807522.68945400056</v>
      </c>
      <c r="AB29" s="2">
        <v>3.5325000000000002</v>
      </c>
      <c r="AC29" s="4"/>
      <c r="AD29" s="96"/>
      <c r="AE29" s="111"/>
      <c r="AF29" s="93"/>
      <c r="AG29" s="101"/>
      <c r="AH29" s="112"/>
      <c r="AI29" s="118"/>
      <c r="AJ29" s="100"/>
      <c r="AK29" s="100"/>
      <c r="AL29" s="99"/>
      <c r="AM29" s="119"/>
      <c r="AN29" s="101"/>
      <c r="AO29" s="97"/>
      <c r="AP29" s="119"/>
      <c r="AQ29" s="113"/>
      <c r="AR29" s="102"/>
      <c r="AS29" s="96"/>
      <c r="AT29" s="96"/>
    </row>
    <row r="30" spans="1:46" x14ac:dyDescent="0.25">
      <c r="A30" s="1">
        <v>37622</v>
      </c>
      <c r="B30" s="8">
        <v>38772</v>
      </c>
      <c r="C30" s="4"/>
      <c r="D30" s="5">
        <v>3736.8842459999996</v>
      </c>
      <c r="E30" s="5">
        <v>946.63070795908163</v>
      </c>
      <c r="F30" s="11">
        <f t="shared" si="0"/>
        <v>4683.5149539590811</v>
      </c>
      <c r="G30" s="4"/>
      <c r="H30" s="7">
        <v>40603</v>
      </c>
      <c r="I30" s="5">
        <v>51053.963130050004</v>
      </c>
      <c r="J30" s="5">
        <v>8874.7675229400011</v>
      </c>
      <c r="K30" s="11">
        <f t="shared" si="1"/>
        <v>59928.730652990009</v>
      </c>
      <c r="L30" s="11"/>
      <c r="M30" s="5">
        <v>-19315.339179119997</v>
      </c>
      <c r="N30" s="4"/>
      <c r="O30" s="7">
        <v>40603</v>
      </c>
      <c r="P30" s="27">
        <v>94547.823404250696</v>
      </c>
      <c r="Q30" s="27">
        <v>16964.642014000001</v>
      </c>
      <c r="R30" s="27"/>
      <c r="S30" s="28">
        <v>165903.36446507921</v>
      </c>
      <c r="T30" s="28">
        <v>695461.40507745394</v>
      </c>
      <c r="U30" s="6"/>
      <c r="V30" s="1">
        <v>37622</v>
      </c>
      <c r="W30" s="12">
        <v>92451.475999999995</v>
      </c>
      <c r="X30" s="13">
        <v>388505.57500000001</v>
      </c>
      <c r="Y30" s="13">
        <v>693322.98916867643</v>
      </c>
      <c r="Z30" s="13">
        <v>818065.51439700637</v>
      </c>
      <c r="AB30" s="2">
        <v>3.5249999999999999</v>
      </c>
      <c r="AC30" s="4"/>
      <c r="AD30" s="96"/>
      <c r="AE30" s="111"/>
      <c r="AF30" s="93"/>
      <c r="AG30" s="100"/>
      <c r="AH30" s="112"/>
      <c r="AI30" s="118"/>
      <c r="AJ30" s="100"/>
      <c r="AK30" s="100"/>
      <c r="AL30" s="99"/>
      <c r="AM30" s="114"/>
      <c r="AN30" s="100"/>
      <c r="AO30" s="99"/>
      <c r="AP30" s="115"/>
      <c r="AQ30" s="113"/>
      <c r="AR30" s="102"/>
      <c r="AS30" s="96"/>
      <c r="AT30" s="96"/>
    </row>
    <row r="31" spans="1:46" x14ac:dyDescent="0.25">
      <c r="A31" s="1">
        <v>37653</v>
      </c>
      <c r="B31" s="8">
        <v>38530</v>
      </c>
      <c r="C31" s="4"/>
      <c r="D31" s="5">
        <v>3978.1228179999998</v>
      </c>
      <c r="E31" s="5">
        <v>1141.2543784712282</v>
      </c>
      <c r="F31" s="11">
        <f t="shared" si="0"/>
        <v>5119.3771964712278</v>
      </c>
      <c r="G31" s="4"/>
      <c r="H31" s="7">
        <v>40695</v>
      </c>
      <c r="I31" s="5">
        <v>66928.243491864996</v>
      </c>
      <c r="J31" s="5">
        <v>8678.2677246500007</v>
      </c>
      <c r="K31" s="11">
        <f t="shared" si="1"/>
        <v>75606.511216514991</v>
      </c>
      <c r="L31" s="11"/>
      <c r="M31" s="5">
        <v>-15982.881389874994</v>
      </c>
      <c r="N31" s="4"/>
      <c r="O31" s="7">
        <v>40695</v>
      </c>
      <c r="P31" s="27">
        <v>92150.530770840633</v>
      </c>
      <c r="Q31" s="27">
        <v>15826.991559</v>
      </c>
      <c r="R31" s="27"/>
      <c r="S31" s="28">
        <v>178938.57051629282</v>
      </c>
      <c r="T31" s="28">
        <v>686678.04188177281</v>
      </c>
      <c r="U31" s="6"/>
      <c r="V31" s="1">
        <v>37653</v>
      </c>
      <c r="W31" s="12">
        <v>90973.222999999998</v>
      </c>
      <c r="X31" s="13">
        <v>391101.065</v>
      </c>
      <c r="Y31" s="13">
        <v>703913.44268181699</v>
      </c>
      <c r="Z31" s="13">
        <v>823506.9463780002</v>
      </c>
      <c r="AB31" s="2">
        <v>3.5623999999999998</v>
      </c>
      <c r="AC31" s="4"/>
      <c r="AD31" s="96"/>
      <c r="AE31" s="111"/>
      <c r="AF31" s="93"/>
      <c r="AG31" s="100"/>
      <c r="AH31" s="112"/>
      <c r="AI31" s="118"/>
      <c r="AJ31" s="100"/>
      <c r="AK31" s="100"/>
      <c r="AL31" s="99"/>
      <c r="AM31" s="114"/>
      <c r="AN31" s="100"/>
      <c r="AO31" s="99"/>
      <c r="AP31" s="115"/>
      <c r="AQ31" s="113"/>
      <c r="AR31" s="102"/>
      <c r="AS31" s="96"/>
      <c r="AT31" s="96"/>
    </row>
    <row r="32" spans="1:46" x14ac:dyDescent="0.25">
      <c r="A32" s="1">
        <v>37681</v>
      </c>
      <c r="B32" s="8">
        <v>42335</v>
      </c>
      <c r="C32" s="4"/>
      <c r="D32" s="5">
        <v>3787.8404920000003</v>
      </c>
      <c r="E32" s="5">
        <v>1144.3206405147314</v>
      </c>
      <c r="F32" s="11">
        <f t="shared" si="0"/>
        <v>4932.1611325147314</v>
      </c>
      <c r="G32" s="4"/>
      <c r="H32" s="7">
        <v>40787</v>
      </c>
      <c r="I32" s="5">
        <v>71585.788191414991</v>
      </c>
      <c r="J32" s="5">
        <v>9444.3264760599995</v>
      </c>
      <c r="K32" s="11">
        <f t="shared" si="1"/>
        <v>81030.114667474991</v>
      </c>
      <c r="L32" s="11"/>
      <c r="M32" s="5">
        <v>-19995.723533345001</v>
      </c>
      <c r="N32" s="4"/>
      <c r="O32" s="7">
        <v>40787</v>
      </c>
      <c r="P32" s="27">
        <v>87105.952319362841</v>
      </c>
      <c r="Q32" s="27">
        <v>13710.512317999999</v>
      </c>
      <c r="R32" s="27"/>
      <c r="S32" s="28">
        <v>185643.09646027611</v>
      </c>
      <c r="T32" s="28">
        <v>551883.10469924356</v>
      </c>
      <c r="U32" s="6"/>
      <c r="V32" s="1">
        <v>37681</v>
      </c>
      <c r="W32" s="12">
        <v>87106.671000000002</v>
      </c>
      <c r="X32" s="13">
        <v>385238.15399999998</v>
      </c>
      <c r="Y32" s="13">
        <v>707807.70960908663</v>
      </c>
      <c r="Z32" s="13">
        <v>827408.90054216736</v>
      </c>
      <c r="AB32" s="2">
        <v>3.3523000000000001</v>
      </c>
      <c r="AC32" s="4"/>
      <c r="AD32" s="96"/>
      <c r="AE32" s="111"/>
      <c r="AF32" s="93"/>
      <c r="AG32" s="100"/>
      <c r="AH32" s="112"/>
      <c r="AI32" s="118"/>
      <c r="AJ32" s="100"/>
      <c r="AK32" s="100"/>
      <c r="AL32" s="99"/>
      <c r="AM32" s="114"/>
      <c r="AN32" s="100"/>
      <c r="AO32" s="99"/>
      <c r="AP32" s="115"/>
      <c r="AQ32" s="113"/>
      <c r="AR32" s="102"/>
      <c r="AS32" s="96"/>
      <c r="AT32" s="96"/>
    </row>
    <row r="33" spans="1:46" x14ac:dyDescent="0.25">
      <c r="A33" s="1">
        <v>37712</v>
      </c>
      <c r="B33" s="8">
        <v>41500</v>
      </c>
      <c r="C33" s="4"/>
      <c r="D33" s="5">
        <v>4076.8419440000002</v>
      </c>
      <c r="E33" s="5">
        <v>1216.500457794099</v>
      </c>
      <c r="F33" s="11">
        <f t="shared" si="0"/>
        <v>5293.3424017940997</v>
      </c>
      <c r="G33" s="4"/>
      <c r="H33" s="7">
        <v>40878</v>
      </c>
      <c r="I33" s="5">
        <v>65937.827451905003</v>
      </c>
      <c r="J33" s="5">
        <v>9984.776983830001</v>
      </c>
      <c r="K33" s="11">
        <f t="shared" si="1"/>
        <v>75922.604435735004</v>
      </c>
      <c r="L33" s="11"/>
      <c r="M33" s="5">
        <v>-21738.137155505006</v>
      </c>
      <c r="N33" s="4"/>
      <c r="O33" s="7">
        <v>40878</v>
      </c>
      <c r="P33" s="27">
        <v>89412.314167859164</v>
      </c>
      <c r="Q33" s="27">
        <v>12391.788937000001</v>
      </c>
      <c r="R33" s="27"/>
      <c r="S33" s="28">
        <v>185980.89305311223</v>
      </c>
      <c r="T33" s="28">
        <v>584919.38072837191</v>
      </c>
      <c r="U33" s="6"/>
      <c r="V33" s="1">
        <v>37712</v>
      </c>
      <c r="W33" s="12">
        <v>84500.365999999995</v>
      </c>
      <c r="X33" s="13">
        <v>382254.76500000001</v>
      </c>
      <c r="Y33" s="13">
        <v>709587.23198671872</v>
      </c>
      <c r="Z33" s="13">
        <v>829291.98924100003</v>
      </c>
      <c r="AB33" s="2">
        <v>2.8889999999999998</v>
      </c>
      <c r="AC33" s="4"/>
      <c r="AD33" s="96"/>
      <c r="AE33" s="111"/>
      <c r="AF33" s="93"/>
      <c r="AG33" s="100"/>
      <c r="AH33" s="112"/>
      <c r="AI33" s="118"/>
      <c r="AJ33" s="100"/>
      <c r="AK33" s="100"/>
      <c r="AL33" s="99"/>
      <c r="AM33" s="114"/>
      <c r="AN33" s="100"/>
      <c r="AO33" s="99"/>
      <c r="AP33" s="115"/>
      <c r="AQ33" s="113"/>
      <c r="AR33" s="102"/>
      <c r="AS33" s="96"/>
      <c r="AT33" s="96"/>
    </row>
    <row r="34" spans="1:46" x14ac:dyDescent="0.25">
      <c r="A34" s="1">
        <v>37742</v>
      </c>
      <c r="B34" s="8">
        <v>43373</v>
      </c>
      <c r="C34" s="4"/>
      <c r="D34" s="5">
        <v>3942.1082500000002</v>
      </c>
      <c r="E34" s="5">
        <v>1180.8108511590497</v>
      </c>
      <c r="F34" s="11">
        <f t="shared" si="0"/>
        <v>5122.9191011590501</v>
      </c>
      <c r="G34" s="4"/>
      <c r="H34" s="7">
        <v>40969</v>
      </c>
      <c r="I34" s="5">
        <v>54977.557696485004</v>
      </c>
      <c r="J34" s="5">
        <v>9801.1174452399991</v>
      </c>
      <c r="K34" s="11">
        <f t="shared" si="1"/>
        <v>64778.675141725005</v>
      </c>
      <c r="L34" s="11"/>
      <c r="M34" s="5">
        <v>-16118.925826954997</v>
      </c>
      <c r="N34" s="4"/>
      <c r="O34" s="7">
        <v>40969</v>
      </c>
      <c r="P34" s="27">
        <v>84307.813280115573</v>
      </c>
      <c r="Q34" s="27">
        <v>11613.095792</v>
      </c>
      <c r="R34" s="27"/>
      <c r="S34" s="28">
        <v>184890.02356821555</v>
      </c>
      <c r="T34" s="28">
        <v>661903.88921073359</v>
      </c>
      <c r="U34" s="6"/>
      <c r="V34" s="1">
        <v>37742</v>
      </c>
      <c r="W34" s="12">
        <v>83333.884999999995</v>
      </c>
      <c r="X34" s="13">
        <v>385368.44900000002</v>
      </c>
      <c r="Y34" s="13">
        <v>718199.09322946169</v>
      </c>
      <c r="Z34" s="13">
        <v>839256.25633183646</v>
      </c>
      <c r="AB34" s="2">
        <v>2.9647999999999999</v>
      </c>
      <c r="AC34" s="4"/>
      <c r="AD34" s="96"/>
      <c r="AE34" s="111"/>
      <c r="AF34" s="93"/>
      <c r="AG34" s="100"/>
      <c r="AH34" s="112"/>
      <c r="AI34" s="118"/>
      <c r="AJ34" s="100"/>
      <c r="AK34" s="100"/>
      <c r="AL34" s="99"/>
      <c r="AM34" s="114"/>
      <c r="AN34" s="100"/>
      <c r="AO34" s="99"/>
      <c r="AP34" s="115"/>
      <c r="AQ34" s="113"/>
      <c r="AR34" s="102"/>
      <c r="AS34" s="96"/>
      <c r="AT34" s="96"/>
    </row>
    <row r="35" spans="1:46" x14ac:dyDescent="0.25">
      <c r="A35" s="1">
        <v>37773</v>
      </c>
      <c r="B35" s="8">
        <v>47956</v>
      </c>
      <c r="C35" s="4"/>
      <c r="D35" s="5">
        <v>3608.0500200000001</v>
      </c>
      <c r="E35" s="5">
        <v>1268.0742611300891</v>
      </c>
      <c r="F35" s="11">
        <f t="shared" si="0"/>
        <v>4876.124281130089</v>
      </c>
      <c r="G35" s="4"/>
      <c r="H35" s="7">
        <v>41061</v>
      </c>
      <c r="I35" s="5">
        <v>62064.222155829993</v>
      </c>
      <c r="J35" s="5">
        <v>9682.908542860001</v>
      </c>
      <c r="K35" s="11">
        <f t="shared" si="1"/>
        <v>71747.130698689987</v>
      </c>
      <c r="L35" s="11"/>
      <c r="M35" s="5">
        <v>-19144.866689620001</v>
      </c>
      <c r="N35" s="4"/>
      <c r="O35" s="7">
        <v>41061</v>
      </c>
      <c r="P35" s="27">
        <v>90597.340328866849</v>
      </c>
      <c r="Q35" s="27">
        <v>12117.040267999999</v>
      </c>
      <c r="R35" s="27"/>
      <c r="S35" s="28">
        <v>188007.07600618686</v>
      </c>
      <c r="T35" s="28">
        <v>564963.24493438622</v>
      </c>
      <c r="U35" s="6"/>
      <c r="V35" s="1">
        <v>37773</v>
      </c>
      <c r="W35" s="12">
        <v>85625.03</v>
      </c>
      <c r="X35" s="13">
        <v>383247.962</v>
      </c>
      <c r="Y35" s="13">
        <v>728440.04018751648</v>
      </c>
      <c r="Z35" s="13">
        <v>846262.53022983274</v>
      </c>
      <c r="AB35" s="2">
        <v>2.8712</v>
      </c>
      <c r="AC35" s="4"/>
      <c r="AD35" s="96"/>
      <c r="AE35" s="111"/>
      <c r="AF35" s="93"/>
      <c r="AG35" s="101"/>
      <c r="AH35" s="112"/>
      <c r="AI35" s="118"/>
      <c r="AJ35" s="101"/>
      <c r="AK35" s="101"/>
      <c r="AL35" s="97"/>
      <c r="AM35" s="119"/>
      <c r="AN35" s="101"/>
      <c r="AO35" s="97"/>
      <c r="AP35" s="115"/>
      <c r="AQ35" s="113"/>
      <c r="AR35" s="102"/>
      <c r="AS35" s="96"/>
      <c r="AT35" s="96"/>
    </row>
    <row r="36" spans="1:46" x14ac:dyDescent="0.25">
      <c r="A36" s="1">
        <v>37803</v>
      </c>
      <c r="B36" s="8">
        <v>47645</v>
      </c>
      <c r="C36" s="4"/>
      <c r="D36" s="5">
        <v>4135.1356070000002</v>
      </c>
      <c r="E36" s="5">
        <v>1198.2764837964273</v>
      </c>
      <c r="F36" s="11">
        <f t="shared" si="0"/>
        <v>5333.4120907964279</v>
      </c>
      <c r="G36" s="4"/>
      <c r="H36" s="7">
        <v>41153</v>
      </c>
      <c r="I36" s="5">
        <v>63303.716026489987</v>
      </c>
      <c r="J36" s="5">
        <v>9311.4144709800003</v>
      </c>
      <c r="K36" s="11">
        <f t="shared" si="1"/>
        <v>72615.130497469989</v>
      </c>
      <c r="L36" s="11"/>
      <c r="M36" s="5">
        <v>-15519.463619220007</v>
      </c>
      <c r="N36" s="4"/>
      <c r="O36" s="7">
        <v>41153</v>
      </c>
      <c r="P36" s="27">
        <v>95292.060176983912</v>
      </c>
      <c r="Q36" s="27">
        <v>13607.814230999998</v>
      </c>
      <c r="R36" s="27"/>
      <c r="S36" s="28">
        <v>191575.27519653391</v>
      </c>
      <c r="T36" s="28">
        <v>586871.48482271424</v>
      </c>
      <c r="U36" s="6"/>
      <c r="V36" s="1">
        <v>37803</v>
      </c>
      <c r="W36" s="12">
        <v>84264.307000000001</v>
      </c>
      <c r="X36" s="13">
        <v>385673.74400000001</v>
      </c>
      <c r="Y36" s="13">
        <v>745964.83823571377</v>
      </c>
      <c r="Z36" s="13">
        <v>862711.42751254386</v>
      </c>
      <c r="AB36" s="2">
        <v>2.9647000000000001</v>
      </c>
      <c r="AC36" s="4"/>
      <c r="AD36" s="96"/>
      <c r="AE36" s="120"/>
      <c r="AF36" s="120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96"/>
      <c r="AT36" s="96"/>
    </row>
    <row r="37" spans="1:46" x14ac:dyDescent="0.25">
      <c r="A37" s="1">
        <v>37834</v>
      </c>
      <c r="B37" s="8">
        <v>47793</v>
      </c>
      <c r="C37" s="4"/>
      <c r="D37" s="5">
        <v>3819.5281910000003</v>
      </c>
      <c r="E37" s="5">
        <v>1248.9406751395354</v>
      </c>
      <c r="F37" s="11">
        <f t="shared" si="0"/>
        <v>5068.4688661395357</v>
      </c>
      <c r="G37" s="4"/>
      <c r="H37" s="7">
        <v>41244</v>
      </c>
      <c r="I37" s="5">
        <v>61937.746804424998</v>
      </c>
      <c r="J37" s="5">
        <v>10020.83125583</v>
      </c>
      <c r="K37" s="11">
        <f t="shared" si="1"/>
        <v>71958.578060254993</v>
      </c>
      <c r="L37" s="11"/>
      <c r="M37" s="5">
        <v>-23435.117693054999</v>
      </c>
      <c r="N37" s="4"/>
      <c r="O37" s="7">
        <v>41244</v>
      </c>
      <c r="P37" s="27">
        <v>92488.809848973382</v>
      </c>
      <c r="Q37" s="27">
        <v>15521.671350000001</v>
      </c>
      <c r="R37" s="27"/>
      <c r="S37" s="28">
        <v>195723.43932724342</v>
      </c>
      <c r="T37" s="28">
        <v>604635.60165200429</v>
      </c>
      <c r="U37" s="6"/>
      <c r="V37" s="1">
        <v>37834</v>
      </c>
      <c r="W37" s="12">
        <v>84339.229000000007</v>
      </c>
      <c r="X37" s="13">
        <v>387611.18099999998</v>
      </c>
      <c r="Y37" s="13">
        <v>762889.94180294487</v>
      </c>
      <c r="Z37" s="13">
        <v>877020.25170853012</v>
      </c>
      <c r="AB37" s="2">
        <v>2.9657</v>
      </c>
      <c r="AC37" s="4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</row>
    <row r="38" spans="1:46" x14ac:dyDescent="0.25">
      <c r="A38" s="1">
        <v>37865</v>
      </c>
      <c r="B38" s="8">
        <v>52675</v>
      </c>
      <c r="C38" s="4"/>
      <c r="D38" s="5">
        <v>4710.7070219999996</v>
      </c>
      <c r="E38" s="5">
        <v>1306.4719230412345</v>
      </c>
      <c r="F38" s="11">
        <f t="shared" si="0"/>
        <v>6017.1789450412343</v>
      </c>
      <c r="G38" s="4"/>
      <c r="H38" s="7">
        <v>41334</v>
      </c>
      <c r="I38" s="5">
        <v>50763.654470519999</v>
      </c>
      <c r="J38" s="5">
        <v>9652.6385304399992</v>
      </c>
      <c r="K38" s="11">
        <f t="shared" si="1"/>
        <v>60416.293000959995</v>
      </c>
      <c r="L38" s="11"/>
      <c r="M38" s="5">
        <v>-22315.248816820007</v>
      </c>
      <c r="N38" s="4"/>
      <c r="O38" s="7">
        <v>41334</v>
      </c>
      <c r="P38" s="27">
        <v>109147.88070466247</v>
      </c>
      <c r="Q38" s="27">
        <v>20437.828641870001</v>
      </c>
      <c r="R38" s="27"/>
      <c r="S38" s="28">
        <v>208306.7786315525</v>
      </c>
      <c r="T38" s="28">
        <v>600198.09127441386</v>
      </c>
      <c r="U38" s="6"/>
      <c r="V38" s="1">
        <v>37865</v>
      </c>
      <c r="W38" s="12">
        <v>85383.962</v>
      </c>
      <c r="X38" s="13">
        <v>388097.266</v>
      </c>
      <c r="Y38" s="13">
        <v>775905.95087799989</v>
      </c>
      <c r="Z38" s="13">
        <v>893381.61464295001</v>
      </c>
      <c r="AB38" s="2">
        <v>2.9226000000000001</v>
      </c>
      <c r="AC38" s="4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</row>
    <row r="39" spans="1:46" x14ac:dyDescent="0.25">
      <c r="A39" s="1">
        <v>37895</v>
      </c>
      <c r="B39" s="8">
        <v>54093</v>
      </c>
      <c r="C39" s="4"/>
      <c r="D39" s="5">
        <v>5119.7364259999995</v>
      </c>
      <c r="E39" s="5">
        <v>1372.388648997523</v>
      </c>
      <c r="F39" s="11">
        <f t="shared" si="0"/>
        <v>6492.1250749975225</v>
      </c>
      <c r="G39" s="4"/>
      <c r="H39" s="7">
        <v>41426</v>
      </c>
      <c r="I39" s="5">
        <v>63472.402253424989</v>
      </c>
      <c r="J39" s="5">
        <v>9631.584633800001</v>
      </c>
      <c r="K39" s="11">
        <f t="shared" si="1"/>
        <v>73103.986887224994</v>
      </c>
      <c r="L39" s="11"/>
      <c r="M39" s="5">
        <v>-14501.874200495007</v>
      </c>
      <c r="N39" s="4"/>
      <c r="O39" s="7">
        <v>41426</v>
      </c>
      <c r="P39" s="27">
        <v>101375.43692621327</v>
      </c>
      <c r="Q39" s="27">
        <v>21450.632582850001</v>
      </c>
      <c r="R39" s="27"/>
      <c r="S39" s="28">
        <v>200514.67945215333</v>
      </c>
      <c r="T39" s="28">
        <v>543453.55589367566</v>
      </c>
      <c r="U39" s="6"/>
      <c r="V39" s="1">
        <v>37895</v>
      </c>
      <c r="W39" s="12">
        <v>85529.755000000005</v>
      </c>
      <c r="X39" s="13">
        <v>386023.071</v>
      </c>
      <c r="Y39" s="13">
        <v>787768.40051128995</v>
      </c>
      <c r="Z39" s="13">
        <v>902447.84671487985</v>
      </c>
      <c r="AB39" s="2">
        <v>2.8553999999999999</v>
      </c>
      <c r="AC39" s="4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</row>
    <row r="40" spans="1:46" x14ac:dyDescent="0.25">
      <c r="A40" s="1">
        <v>37926</v>
      </c>
      <c r="B40" s="8">
        <v>54427</v>
      </c>
      <c r="C40" s="4"/>
      <c r="D40" s="5">
        <v>4356.1968230000011</v>
      </c>
      <c r="E40" s="5">
        <v>1061.939730808665</v>
      </c>
      <c r="F40" s="11">
        <f t="shared" si="0"/>
        <v>5418.1365538086666</v>
      </c>
      <c r="G40" s="4"/>
      <c r="H40" s="7">
        <v>41518</v>
      </c>
      <c r="I40" s="5">
        <v>62955.136602604995</v>
      </c>
      <c r="J40" s="5">
        <v>8737.8876453600005</v>
      </c>
      <c r="K40" s="11">
        <f t="shared" si="1"/>
        <v>71693.02424796499</v>
      </c>
      <c r="L40" s="11"/>
      <c r="M40" s="5">
        <v>-18195.977916235002</v>
      </c>
      <c r="N40" s="4"/>
      <c r="O40" s="7">
        <v>41518</v>
      </c>
      <c r="P40" s="27">
        <v>99344.863547133471</v>
      </c>
      <c r="Q40" s="27">
        <v>23196.358544710001</v>
      </c>
      <c r="R40" s="27"/>
      <c r="S40" s="28">
        <v>193778.92257807349</v>
      </c>
      <c r="T40" s="28">
        <v>583902.92310089315</v>
      </c>
      <c r="U40" s="6"/>
      <c r="V40" s="1">
        <v>37926</v>
      </c>
      <c r="W40" s="12">
        <v>92097.337</v>
      </c>
      <c r="X40" s="13">
        <v>398425.40300000005</v>
      </c>
      <c r="Y40" s="13">
        <v>811571.46099043998</v>
      </c>
      <c r="Z40" s="13">
        <v>927609.83773644012</v>
      </c>
      <c r="AB40" s="2">
        <v>2.9485999999999999</v>
      </c>
      <c r="AC40" s="4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</row>
    <row r="41" spans="1:46" x14ac:dyDescent="0.25">
      <c r="A41" s="1">
        <v>37956</v>
      </c>
      <c r="B41" s="8">
        <v>49296</v>
      </c>
      <c r="C41" s="4"/>
      <c r="D41" s="5">
        <v>4091.7317319999997</v>
      </c>
      <c r="E41" s="5">
        <v>1607.6585679451241</v>
      </c>
      <c r="F41" s="11">
        <f t="shared" si="0"/>
        <v>5699.3902999451238</v>
      </c>
      <c r="G41" s="4"/>
      <c r="H41" s="7">
        <v>41609</v>
      </c>
      <c r="I41" s="5">
        <v>64386.091847549993</v>
      </c>
      <c r="J41" s="5">
        <v>9988.4177408900014</v>
      </c>
      <c r="K41" s="11">
        <f t="shared" si="1"/>
        <v>74374.509588439993</v>
      </c>
      <c r="L41" s="11"/>
      <c r="M41" s="5">
        <v>-19825.842332659995</v>
      </c>
      <c r="N41" s="4"/>
      <c r="O41" s="7">
        <v>41609</v>
      </c>
      <c r="P41" s="27">
        <v>103608.25854637647</v>
      </c>
      <c r="Q41" s="27">
        <v>30077.581622059999</v>
      </c>
      <c r="R41" s="27"/>
      <c r="S41" s="28">
        <v>198278.92374389642</v>
      </c>
      <c r="T41" s="28">
        <v>554248.95454701548</v>
      </c>
      <c r="U41" s="6"/>
      <c r="V41" s="1">
        <v>37956</v>
      </c>
      <c r="W41" s="12">
        <v>109648.38800000001</v>
      </c>
      <c r="X41" s="13">
        <v>412894.70600000001</v>
      </c>
      <c r="Y41" s="13">
        <v>838385.57592081989</v>
      </c>
      <c r="Z41" s="13">
        <v>958471.22390299989</v>
      </c>
      <c r="AB41" s="2">
        <v>2.8883999999999999</v>
      </c>
      <c r="AC41" s="4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</row>
    <row r="42" spans="1:46" x14ac:dyDescent="0.25">
      <c r="A42" s="1">
        <v>37987</v>
      </c>
      <c r="B42" s="8">
        <v>53261</v>
      </c>
      <c r="C42" s="4"/>
      <c r="D42" s="5">
        <v>4303.1112910000002</v>
      </c>
      <c r="E42" s="5">
        <v>1162.5466911296389</v>
      </c>
      <c r="F42" s="11">
        <f t="shared" si="0"/>
        <v>5465.6579821296391</v>
      </c>
      <c r="G42" s="4"/>
      <c r="H42" s="7">
        <v>41699</v>
      </c>
      <c r="I42" s="5">
        <v>49357.894355249999</v>
      </c>
      <c r="J42" s="5">
        <v>9918.5219589400003</v>
      </c>
      <c r="K42" s="11">
        <f t="shared" si="1"/>
        <v>59276.416314189999</v>
      </c>
      <c r="L42" s="11"/>
      <c r="M42" s="5">
        <v>-27296.956142589999</v>
      </c>
      <c r="N42" s="4"/>
      <c r="O42" s="7">
        <v>41699</v>
      </c>
      <c r="P42" s="27">
        <v>123063.61294152695</v>
      </c>
      <c r="Q42" s="27">
        <v>32132.113161540001</v>
      </c>
      <c r="R42" s="27"/>
      <c r="S42" s="28">
        <v>209925.88164455694</v>
      </c>
      <c r="T42" s="28">
        <v>578247.82860657806</v>
      </c>
      <c r="U42" s="6"/>
      <c r="V42" s="1">
        <v>37987</v>
      </c>
      <c r="W42" s="12">
        <v>98075.024000000005</v>
      </c>
      <c r="X42" s="13">
        <v>405055.55</v>
      </c>
      <c r="Y42" s="13">
        <v>847182.75425134995</v>
      </c>
      <c r="Z42" s="13">
        <v>973341.53094492003</v>
      </c>
      <c r="AB42" s="2">
        <v>2.9401000000000002</v>
      </c>
      <c r="AC42" s="4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</row>
    <row r="43" spans="1:46" x14ac:dyDescent="0.25">
      <c r="A43" s="1">
        <v>38018</v>
      </c>
      <c r="B43" s="8">
        <v>52960</v>
      </c>
      <c r="C43" s="4"/>
      <c r="D43" s="5">
        <v>3846.5298199999997</v>
      </c>
      <c r="E43" s="5">
        <v>1057.3526327734148</v>
      </c>
      <c r="F43" s="11">
        <f t="shared" si="0"/>
        <v>4903.8824527734141</v>
      </c>
      <c r="G43" s="4"/>
      <c r="H43" s="7">
        <v>41791</v>
      </c>
      <c r="I43" s="5">
        <v>60678.073260230012</v>
      </c>
      <c r="J43" s="5">
        <v>9868.2449993399987</v>
      </c>
      <c r="K43" s="11">
        <f t="shared" si="1"/>
        <v>70546.318259570005</v>
      </c>
      <c r="L43" s="11"/>
      <c r="M43" s="5">
        <v>-22108.594667419991</v>
      </c>
      <c r="N43" s="4"/>
      <c r="O43" s="7">
        <v>41791</v>
      </c>
      <c r="P43" s="27">
        <v>137788.72255533858</v>
      </c>
      <c r="Q43" s="27">
        <v>32405.990860739999</v>
      </c>
      <c r="R43" s="27"/>
      <c r="S43" s="28">
        <v>219755.08944539854</v>
      </c>
      <c r="T43" s="28">
        <v>612186.78016788536</v>
      </c>
      <c r="U43" s="6"/>
      <c r="V43" s="1">
        <v>38018</v>
      </c>
      <c r="W43" s="12">
        <v>99538.668999999994</v>
      </c>
      <c r="X43" s="13">
        <v>408095.68099999998</v>
      </c>
      <c r="Y43" s="13">
        <v>857016.84752801387</v>
      </c>
      <c r="Z43" s="13">
        <v>986553.51883761387</v>
      </c>
      <c r="AB43" s="2">
        <v>2.9129999999999998</v>
      </c>
      <c r="AC43" s="4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1:46" x14ac:dyDescent="0.25">
      <c r="A44" s="1">
        <v>38047</v>
      </c>
      <c r="B44" s="8">
        <v>51612</v>
      </c>
      <c r="C44" s="4"/>
      <c r="D44" s="5">
        <v>5431.2001019999998</v>
      </c>
      <c r="E44" s="5">
        <v>1353.8948041360625</v>
      </c>
      <c r="F44" s="11">
        <f t="shared" si="0"/>
        <v>6785.0949061360625</v>
      </c>
      <c r="G44" s="4"/>
      <c r="H44" s="7">
        <v>41883</v>
      </c>
      <c r="I44" s="5">
        <v>62858.343573880004</v>
      </c>
      <c r="J44" s="5">
        <v>10617.988051529999</v>
      </c>
      <c r="K44" s="11">
        <f t="shared" si="1"/>
        <v>73476.331625410006</v>
      </c>
      <c r="L44" s="11"/>
      <c r="M44" s="5">
        <v>-24657.930623600005</v>
      </c>
      <c r="N44" s="4"/>
      <c r="O44" s="7">
        <v>41883</v>
      </c>
      <c r="P44" s="27">
        <v>146120.09761409002</v>
      </c>
      <c r="Q44" s="27">
        <v>34602.680483030003</v>
      </c>
      <c r="R44" s="27"/>
      <c r="S44" s="28">
        <v>227617.73148054999</v>
      </c>
      <c r="T44" s="28">
        <v>587588.83640045254</v>
      </c>
      <c r="U44" s="6"/>
      <c r="V44" s="1">
        <v>38047</v>
      </c>
      <c r="W44" s="12">
        <v>97724.807000000001</v>
      </c>
      <c r="X44" s="13">
        <v>409758.04399999999</v>
      </c>
      <c r="Y44" s="13">
        <v>867056.10005236999</v>
      </c>
      <c r="Z44" s="13">
        <v>994978.8857814701</v>
      </c>
      <c r="AB44" s="2">
        <v>2.9077999999999999</v>
      </c>
      <c r="AC44" s="4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</row>
    <row r="45" spans="1:46" x14ac:dyDescent="0.25">
      <c r="A45" s="1">
        <v>38078</v>
      </c>
      <c r="B45" s="8">
        <v>50498</v>
      </c>
      <c r="C45" s="4"/>
      <c r="D45" s="5">
        <v>4720.7703950000005</v>
      </c>
      <c r="E45" s="5">
        <v>1335.6626231647253</v>
      </c>
      <c r="F45" s="11">
        <f t="shared" si="0"/>
        <v>6056.4330181647256</v>
      </c>
      <c r="G45" s="4"/>
      <c r="H45" s="7">
        <v>41974</v>
      </c>
      <c r="I45" s="5">
        <v>51203.445545855</v>
      </c>
      <c r="J45" s="5">
        <v>9560.5867701000006</v>
      </c>
      <c r="K45" s="11">
        <f t="shared" si="1"/>
        <v>60764.032315955003</v>
      </c>
      <c r="L45" s="11"/>
      <c r="M45" s="5">
        <v>-30117.840607364993</v>
      </c>
      <c r="N45" s="4"/>
      <c r="O45" s="7">
        <v>41974</v>
      </c>
      <c r="P45" s="27">
        <v>155043.71432262647</v>
      </c>
      <c r="Q45" s="27">
        <v>32288.15745848</v>
      </c>
      <c r="R45" s="27"/>
      <c r="S45" s="28">
        <v>238398.60523888646</v>
      </c>
      <c r="T45" s="28">
        <v>526356.11499487562</v>
      </c>
      <c r="U45" s="6"/>
      <c r="V45" s="1">
        <v>38078</v>
      </c>
      <c r="W45" s="12">
        <v>97919.725000000006</v>
      </c>
      <c r="X45" s="13">
        <v>410978.13699999999</v>
      </c>
      <c r="Y45" s="13">
        <v>872295.38717418094</v>
      </c>
      <c r="Z45" s="13">
        <v>999677.47964318097</v>
      </c>
      <c r="AB45" s="2">
        <v>2.9439000000000002</v>
      </c>
      <c r="AC45" s="4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</row>
    <row r="46" spans="1:46" x14ac:dyDescent="0.25">
      <c r="A46" s="1">
        <v>38108</v>
      </c>
      <c r="B46" s="8">
        <v>50540</v>
      </c>
      <c r="C46" s="4"/>
      <c r="D46" s="5">
        <v>4923.2824440000013</v>
      </c>
      <c r="E46" s="5">
        <v>1133.9644933485995</v>
      </c>
      <c r="F46" s="11">
        <f t="shared" si="0"/>
        <v>6057.246937348601</v>
      </c>
      <c r="G46" s="4"/>
      <c r="H46" s="7">
        <v>42064</v>
      </c>
      <c r="I46" s="5">
        <v>42538.616391360003</v>
      </c>
      <c r="J46" s="5">
        <v>8842.1449831600003</v>
      </c>
      <c r="K46" s="11">
        <f t="shared" si="1"/>
        <v>51380.761374520007</v>
      </c>
      <c r="L46" s="11"/>
      <c r="M46" s="5">
        <v>-25101.325624190005</v>
      </c>
      <c r="N46" s="4"/>
      <c r="O46" s="7">
        <v>42064</v>
      </c>
      <c r="P46" s="27">
        <v>155074.09497009678</v>
      </c>
      <c r="Q46" s="27">
        <v>31593.223881580001</v>
      </c>
      <c r="R46" s="27"/>
      <c r="S46" s="28">
        <v>241409.49781710675</v>
      </c>
      <c r="T46" s="28">
        <v>473492.06310621661</v>
      </c>
      <c r="U46" s="6"/>
      <c r="V46" s="1">
        <v>38108</v>
      </c>
      <c r="W46" s="12">
        <v>101269.942</v>
      </c>
      <c r="X46" s="13">
        <v>427761.53899999999</v>
      </c>
      <c r="Y46" s="13">
        <v>886941.88812878658</v>
      </c>
      <c r="Z46" s="13">
        <v>1014731.1518790106</v>
      </c>
      <c r="AB46" s="2">
        <v>3.1282999999999999</v>
      </c>
      <c r="AC46" s="4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</row>
    <row r="47" spans="1:46" x14ac:dyDescent="0.25">
      <c r="A47" s="1">
        <v>38139</v>
      </c>
      <c r="B47" s="8">
        <v>49805</v>
      </c>
      <c r="C47" s="4"/>
      <c r="D47" s="5">
        <v>5621.8916429999999</v>
      </c>
      <c r="E47" s="5">
        <v>1430.6732888269889</v>
      </c>
      <c r="F47" s="11">
        <f t="shared" si="0"/>
        <v>7052.5649318269889</v>
      </c>
      <c r="G47" s="4"/>
      <c r="H47" s="7">
        <v>42156</v>
      </c>
      <c r="I47" s="5">
        <v>51337.694461315004</v>
      </c>
      <c r="J47" s="5">
        <v>8306.7587904600005</v>
      </c>
      <c r="K47" s="11">
        <f t="shared" si="1"/>
        <v>59644.453251775005</v>
      </c>
      <c r="L47" s="11"/>
      <c r="M47" s="5">
        <v>-13332.321775295004</v>
      </c>
      <c r="N47" s="4"/>
      <c r="O47" s="7">
        <v>42156</v>
      </c>
      <c r="P47" s="27">
        <v>156335.36572717753</v>
      </c>
      <c r="Q47" s="27">
        <v>33832.212979329997</v>
      </c>
      <c r="R47" s="27"/>
      <c r="S47" s="28">
        <v>242225.86756794754</v>
      </c>
      <c r="T47" s="28">
        <v>504805.22295701702</v>
      </c>
      <c r="U47" s="6"/>
      <c r="V47" s="1">
        <v>38139</v>
      </c>
      <c r="W47" s="12">
        <v>102481.34299999999</v>
      </c>
      <c r="X47" s="13">
        <v>436468.89299999998</v>
      </c>
      <c r="Y47" s="13">
        <v>899639.27354408114</v>
      </c>
      <c r="Z47" s="13">
        <v>1025861.6331317717</v>
      </c>
      <c r="AB47" s="2">
        <v>3.1067</v>
      </c>
      <c r="AC47" s="4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</row>
    <row r="48" spans="1:46" x14ac:dyDescent="0.25">
      <c r="A48" s="1">
        <v>38169</v>
      </c>
      <c r="B48" s="8">
        <v>49666</v>
      </c>
      <c r="C48" s="4"/>
      <c r="D48" s="5">
        <v>5621.0595300000004</v>
      </c>
      <c r="E48" s="5">
        <v>1333.6720545469802</v>
      </c>
      <c r="F48" s="11">
        <f t="shared" si="0"/>
        <v>6954.7315845469802</v>
      </c>
      <c r="G48" s="4"/>
      <c r="H48" s="7">
        <v>42248</v>
      </c>
      <c r="I48" s="5">
        <v>49859.720710604997</v>
      </c>
      <c r="J48" s="5">
        <v>8225.0667329500011</v>
      </c>
      <c r="K48" s="11">
        <f t="shared" si="1"/>
        <v>58084.787443554997</v>
      </c>
      <c r="L48" s="11"/>
      <c r="M48" s="5">
        <v>-11328.892818735003</v>
      </c>
      <c r="N48" s="4"/>
      <c r="O48" s="7">
        <v>42248</v>
      </c>
      <c r="P48" s="27">
        <v>153379.65534957932</v>
      </c>
      <c r="Q48" s="27">
        <v>32038.350853470001</v>
      </c>
      <c r="R48" s="27"/>
      <c r="S48" s="28">
        <v>244502.66258292936</v>
      </c>
      <c r="T48" s="28">
        <v>377187.37046079425</v>
      </c>
      <c r="U48" s="6"/>
      <c r="V48" s="1">
        <v>38169</v>
      </c>
      <c r="W48" s="12">
        <v>103210.80499999999</v>
      </c>
      <c r="X48" s="13">
        <v>441903.86699999997</v>
      </c>
      <c r="Y48" s="13">
        <v>910413.69515874016</v>
      </c>
      <c r="Z48" s="13">
        <v>1037405.7915518723</v>
      </c>
      <c r="AB48" s="2">
        <v>3.0259999999999998</v>
      </c>
      <c r="AC48" s="4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</row>
    <row r="49" spans="1:46" x14ac:dyDescent="0.25">
      <c r="A49" s="1">
        <v>38200</v>
      </c>
      <c r="B49" s="8">
        <v>49594</v>
      </c>
      <c r="C49" s="4"/>
      <c r="D49" s="5">
        <v>5714.1765800000003</v>
      </c>
      <c r="E49" s="5">
        <v>1413.5304526810326</v>
      </c>
      <c r="F49" s="11">
        <f t="shared" si="0"/>
        <v>7127.7070326810326</v>
      </c>
      <c r="G49" s="4"/>
      <c r="H49" s="7">
        <v>42339</v>
      </c>
      <c r="I49" s="5">
        <v>46356.022252359995</v>
      </c>
      <c r="J49" s="5">
        <v>8403.5665844499999</v>
      </c>
      <c r="K49" s="11">
        <f t="shared" si="1"/>
        <v>54759.588836809999</v>
      </c>
      <c r="L49" s="11"/>
      <c r="M49" s="5">
        <v>-9671.736691570004</v>
      </c>
      <c r="N49" s="4"/>
      <c r="O49" s="7">
        <v>42339</v>
      </c>
      <c r="P49" s="27">
        <v>147400.75869024391</v>
      </c>
      <c r="Q49" s="27">
        <v>32466.91596979</v>
      </c>
      <c r="R49" s="27"/>
      <c r="S49" s="28">
        <v>236990.6944347739</v>
      </c>
      <c r="T49" s="28">
        <v>366308.47693368321</v>
      </c>
      <c r="U49" s="6"/>
      <c r="V49" s="1">
        <v>38200</v>
      </c>
      <c r="W49" s="12">
        <v>105790.213</v>
      </c>
      <c r="X49" s="13">
        <v>450248.03500000003</v>
      </c>
      <c r="Y49" s="13">
        <v>924652.81470442005</v>
      </c>
      <c r="Z49" s="13">
        <v>1047542.1917009001</v>
      </c>
      <c r="AB49" s="2">
        <v>2.9329999999999998</v>
      </c>
      <c r="AC49" s="4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</row>
    <row r="50" spans="1:46" x14ac:dyDescent="0.25">
      <c r="A50" s="1">
        <v>38231</v>
      </c>
      <c r="B50" s="8">
        <v>49496</v>
      </c>
      <c r="C50" s="4"/>
      <c r="D50" s="5">
        <v>5843.593511</v>
      </c>
      <c r="E50" s="5">
        <v>1301.6924757475872</v>
      </c>
      <c r="F50" s="11">
        <f t="shared" si="0"/>
        <v>7145.2859867475872</v>
      </c>
      <c r="G50" s="4"/>
      <c r="H50" s="7">
        <v>42430</v>
      </c>
      <c r="I50" s="5">
        <v>40374.602442795003</v>
      </c>
      <c r="J50" s="5">
        <v>8273.973417019999</v>
      </c>
      <c r="K50" s="11">
        <f t="shared" si="1"/>
        <v>48648.575859814999</v>
      </c>
      <c r="L50" s="11"/>
      <c r="M50" s="5">
        <v>-7596.792221654995</v>
      </c>
      <c r="N50" s="4"/>
      <c r="O50" s="7">
        <v>42430</v>
      </c>
      <c r="P50" s="27">
        <v>151687.29609800249</v>
      </c>
      <c r="Q50" s="27">
        <v>35325.530590260001</v>
      </c>
      <c r="R50" s="27"/>
      <c r="S50" s="28">
        <v>235297.88792412248</v>
      </c>
      <c r="T50" s="28">
        <v>407475.16572803678</v>
      </c>
      <c r="U50" s="6"/>
      <c r="V50" s="1">
        <v>38231</v>
      </c>
      <c r="W50" s="12">
        <v>109856.202</v>
      </c>
      <c r="X50" s="13">
        <v>457263.75</v>
      </c>
      <c r="Y50" s="13">
        <v>938982.38530477835</v>
      </c>
      <c r="Z50" s="13">
        <v>1062102.7042823199</v>
      </c>
      <c r="AB50" s="2">
        <v>2.8578000000000001</v>
      </c>
      <c r="AC50" s="4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</row>
    <row r="51" spans="1:46" x14ac:dyDescent="0.25">
      <c r="A51" s="1">
        <v>38261</v>
      </c>
      <c r="B51" s="8">
        <v>49416</v>
      </c>
      <c r="C51" s="4"/>
      <c r="D51" s="5">
        <v>5931.3090039999997</v>
      </c>
      <c r="E51" s="5">
        <v>1436.8339182332804</v>
      </c>
      <c r="F51" s="11">
        <f t="shared" si="0"/>
        <v>7368.1429222332799</v>
      </c>
      <c r="G51" s="4"/>
      <c r="H51" s="7">
        <v>42522</v>
      </c>
      <c r="I51" s="5">
        <v>49447.626086340002</v>
      </c>
      <c r="J51" s="5">
        <v>7915.1350994999993</v>
      </c>
      <c r="K51" s="11">
        <f t="shared" si="1"/>
        <v>57362.761185840005</v>
      </c>
      <c r="L51" s="11"/>
      <c r="M51" s="5">
        <v>-890.29460145999565</v>
      </c>
      <c r="N51" s="4"/>
      <c r="O51" s="7">
        <v>42522</v>
      </c>
      <c r="P51" s="87">
        <v>155963.95975716598</v>
      </c>
      <c r="Q51" s="87">
        <v>36025.319258559997</v>
      </c>
      <c r="R51" s="87"/>
      <c r="S51" s="88">
        <v>236581.79580562594</v>
      </c>
      <c r="T51" s="88">
        <v>457789.1839118019</v>
      </c>
      <c r="U51" s="6"/>
      <c r="V51" s="1">
        <v>38261</v>
      </c>
      <c r="W51" s="12">
        <v>109826.382</v>
      </c>
      <c r="X51" s="13">
        <v>463011.71868014999</v>
      </c>
      <c r="Y51" s="13">
        <v>948866.72090232384</v>
      </c>
      <c r="Z51" s="13">
        <v>1071245.7803562465</v>
      </c>
      <c r="AB51" s="2">
        <v>2.8557000000000001</v>
      </c>
      <c r="AC51" s="4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</row>
    <row r="52" spans="1:46" x14ac:dyDescent="0.25">
      <c r="A52" s="1">
        <v>38292</v>
      </c>
      <c r="B52" s="8">
        <v>50133</v>
      </c>
      <c r="C52" s="4"/>
      <c r="D52" s="5">
        <v>6169.7100329999994</v>
      </c>
      <c r="E52" s="5">
        <v>1522.2799837564103</v>
      </c>
      <c r="F52" s="11">
        <f t="shared" si="0"/>
        <v>7691.9900167564101</v>
      </c>
      <c r="G52" s="4"/>
      <c r="H52" s="7">
        <v>42614</v>
      </c>
      <c r="I52" s="5">
        <v>48924.641383664995</v>
      </c>
      <c r="J52" s="5">
        <v>8536.2391746599988</v>
      </c>
      <c r="K52" s="11">
        <f t="shared" si="1"/>
        <v>57460.880558324992</v>
      </c>
      <c r="L52" s="11"/>
      <c r="M52" s="5">
        <v>-5103.1707680649997</v>
      </c>
      <c r="N52" s="4"/>
      <c r="O52" s="7">
        <v>42614</v>
      </c>
      <c r="P52" s="87">
        <v>163265.76712740798</v>
      </c>
      <c r="Q52" s="87">
        <v>38545.507261819999</v>
      </c>
      <c r="R52" s="87"/>
      <c r="S52" s="88">
        <v>238897.153734338</v>
      </c>
      <c r="T52" s="88">
        <v>476447.58452890022</v>
      </c>
      <c r="U52" s="6"/>
      <c r="V52" s="1">
        <v>38292</v>
      </c>
      <c r="W52" s="12">
        <v>113409.61</v>
      </c>
      <c r="X52" s="13">
        <v>470778.19300000003</v>
      </c>
      <c r="Y52" s="13">
        <v>966449.91725066118</v>
      </c>
      <c r="Z52" s="13">
        <v>1088705.3048124097</v>
      </c>
      <c r="AB52" s="2">
        <v>2.7299000000000002</v>
      </c>
      <c r="AC52" s="4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</row>
    <row r="53" spans="1:46" x14ac:dyDescent="0.25">
      <c r="A53" s="1">
        <v>38322</v>
      </c>
      <c r="B53" s="8">
        <v>52935</v>
      </c>
      <c r="C53" s="4"/>
      <c r="D53" s="5">
        <v>5778.1790069999997</v>
      </c>
      <c r="E53" s="5">
        <v>1925.5948743804163</v>
      </c>
      <c r="F53" s="11">
        <f t="shared" si="0"/>
        <v>7703.7738813804162</v>
      </c>
      <c r="G53" s="4"/>
      <c r="H53" s="7">
        <v>42705</v>
      </c>
      <c r="I53" s="5">
        <v>45706.03488644</v>
      </c>
      <c r="J53" s="5">
        <v>8574.9437894300008</v>
      </c>
      <c r="K53" s="11">
        <f t="shared" si="1"/>
        <v>54280.978675869999</v>
      </c>
      <c r="L53" s="11"/>
      <c r="M53" s="5">
        <v>-9955.9410250900037</v>
      </c>
      <c r="N53" s="4"/>
      <c r="O53" s="7">
        <v>42705</v>
      </c>
      <c r="P53" s="87">
        <v>149466.83670856481</v>
      </c>
      <c r="Q53" s="87">
        <v>38617.913185420002</v>
      </c>
      <c r="R53" s="87"/>
      <c r="S53" s="88">
        <v>229160.65661702483</v>
      </c>
      <c r="T53" s="88">
        <v>480831.98613842652</v>
      </c>
      <c r="U53" s="6"/>
      <c r="V53" s="1">
        <v>38322</v>
      </c>
      <c r="W53" s="12">
        <v>127946.401</v>
      </c>
      <c r="X53" s="13">
        <v>493496.745</v>
      </c>
      <c r="Y53" s="13">
        <v>988621.60496249993</v>
      </c>
      <c r="Z53" s="13">
        <v>1109518.8976999535</v>
      </c>
      <c r="AB53" s="2">
        <v>2.6536</v>
      </c>
      <c r="AC53" s="4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</row>
    <row r="54" spans="1:46" x14ac:dyDescent="0.25">
      <c r="A54" s="1">
        <v>38353</v>
      </c>
      <c r="B54" s="8">
        <v>54022</v>
      </c>
      <c r="C54" s="4"/>
      <c r="D54" s="5">
        <v>5362.6963420000002</v>
      </c>
      <c r="E54" s="5">
        <v>1520.2415532137002</v>
      </c>
      <c r="F54" s="11">
        <f t="shared" si="0"/>
        <v>6882.9378952137004</v>
      </c>
      <c r="G54" s="4"/>
      <c r="H54" s="7">
        <v>42795</v>
      </c>
      <c r="I54" s="79">
        <v>50342.190148884998</v>
      </c>
      <c r="J54" s="79">
        <v>9161.9331918799999</v>
      </c>
      <c r="K54" s="11">
        <f t="shared" si="1"/>
        <v>59504.123340765</v>
      </c>
      <c r="L54" s="11"/>
      <c r="M54" s="5">
        <v>-4644.4260048349979</v>
      </c>
      <c r="N54" s="4"/>
      <c r="O54" s="7">
        <v>42795</v>
      </c>
      <c r="P54" s="87">
        <v>140747.23675317183</v>
      </c>
      <c r="Q54" s="87">
        <v>39661.80878603</v>
      </c>
      <c r="R54" s="8"/>
      <c r="S54" s="88">
        <v>222126.66692784181</v>
      </c>
      <c r="T54" s="88">
        <v>501403.56407497142</v>
      </c>
      <c r="U54" s="28"/>
      <c r="V54" s="1">
        <v>38353</v>
      </c>
      <c r="W54" s="12">
        <v>118831.622</v>
      </c>
      <c r="X54" s="13">
        <v>489051.62400000001</v>
      </c>
      <c r="Y54" s="13">
        <v>992577.23256166268</v>
      </c>
      <c r="Z54" s="13">
        <v>1115032.5339125034</v>
      </c>
      <c r="AB54" s="2">
        <v>2.6240000000000001</v>
      </c>
      <c r="AC54" s="4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</row>
    <row r="55" spans="1:46" x14ac:dyDescent="0.25">
      <c r="A55" s="1">
        <v>38384</v>
      </c>
      <c r="B55" s="8">
        <v>59017</v>
      </c>
      <c r="C55" s="4"/>
      <c r="D55" s="5">
        <v>5078.8772689999996</v>
      </c>
      <c r="E55" s="5">
        <v>1616.0177228905593</v>
      </c>
      <c r="F55" s="11">
        <f t="shared" si="0"/>
        <v>6694.8949918905591</v>
      </c>
      <c r="G55" s="4"/>
      <c r="H55" s="7">
        <v>42887</v>
      </c>
      <c r="I55" s="79">
        <v>57109.510083519985</v>
      </c>
      <c r="J55" s="79">
        <v>8346.3441415100006</v>
      </c>
      <c r="K55" s="11">
        <f t="shared" si="1"/>
        <v>65455.854225029987</v>
      </c>
      <c r="L55" s="11"/>
      <c r="M55" s="5">
        <v>5228.5273927799863</v>
      </c>
      <c r="N55" s="4"/>
      <c r="O55" s="7">
        <v>42887</v>
      </c>
      <c r="P55" s="87">
        <v>136559.81117661126</v>
      </c>
      <c r="Q55" s="87">
        <v>39470.557689879999</v>
      </c>
      <c r="R55" s="19"/>
      <c r="S55" s="88">
        <v>217363.75051761125</v>
      </c>
      <c r="T55" s="88">
        <v>488904.82736138016</v>
      </c>
      <c r="U55" s="4"/>
      <c r="V55" s="1">
        <v>38384</v>
      </c>
      <c r="W55" s="12">
        <v>117767.461</v>
      </c>
      <c r="X55" s="13">
        <v>492621.33</v>
      </c>
      <c r="Y55" s="13">
        <v>1005751.7702663342</v>
      </c>
      <c r="Z55" s="13">
        <v>1132254.1349065143</v>
      </c>
      <c r="AB55" s="2">
        <v>2.5941999999999998</v>
      </c>
      <c r="AC55" s="4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</row>
    <row r="56" spans="1:46" x14ac:dyDescent="0.25">
      <c r="A56" s="1">
        <v>38412</v>
      </c>
      <c r="B56" s="8">
        <v>61960</v>
      </c>
      <c r="C56" s="4"/>
      <c r="D56" s="5">
        <v>6008.7724929999995</v>
      </c>
      <c r="E56" s="5">
        <v>1718.1446153836698</v>
      </c>
      <c r="F56" s="11">
        <f t="shared" si="0"/>
        <v>7726.9171083836691</v>
      </c>
      <c r="G56" s="4"/>
      <c r="H56" s="7">
        <v>42979</v>
      </c>
      <c r="I56" s="79">
        <v>56775.880803660009</v>
      </c>
      <c r="J56" s="79">
        <v>8149.02152441</v>
      </c>
      <c r="K56" s="11">
        <f t="shared" si="1"/>
        <v>64924.902328070006</v>
      </c>
      <c r="L56" s="11"/>
      <c r="M56" s="5">
        <v>-3276.118802169995</v>
      </c>
      <c r="N56" s="4"/>
      <c r="O56" s="7">
        <v>42979</v>
      </c>
      <c r="P56" s="87">
        <v>132535.86706934124</v>
      </c>
      <c r="Q56" s="87">
        <v>36993.61972861</v>
      </c>
      <c r="R56" s="19"/>
      <c r="S56" s="88">
        <v>217817.37793963883</v>
      </c>
      <c r="T56" s="88">
        <v>556143.79953189031</v>
      </c>
      <c r="U56" s="4"/>
      <c r="V56" s="1">
        <v>38412</v>
      </c>
      <c r="W56" s="12">
        <v>116793.947</v>
      </c>
      <c r="X56" s="13">
        <v>502561.71699999995</v>
      </c>
      <c r="Y56" s="13">
        <v>1024241.6871748699</v>
      </c>
      <c r="Z56" s="13">
        <v>1152707.2469714</v>
      </c>
      <c r="AB56" s="2">
        <v>2.6654</v>
      </c>
      <c r="AC56" s="4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</row>
    <row r="57" spans="1:46" x14ac:dyDescent="0.25">
      <c r="A57" s="1">
        <v>38443</v>
      </c>
      <c r="B57" s="8">
        <v>61591</v>
      </c>
      <c r="C57" s="4"/>
      <c r="D57" s="5">
        <v>5433.4296000000004</v>
      </c>
      <c r="E57" s="5">
        <v>1617.416174654187</v>
      </c>
      <c r="F57" s="11">
        <f t="shared" si="0"/>
        <v>7050.8457746541872</v>
      </c>
      <c r="G57" s="4"/>
      <c r="H57" s="7">
        <v>43070</v>
      </c>
      <c r="I57" s="79">
        <v>53015.093738625008</v>
      </c>
      <c r="J57" s="79">
        <v>8821.0880788499999</v>
      </c>
      <c r="K57" s="11">
        <f t="shared" si="1"/>
        <v>61836.181817475008</v>
      </c>
      <c r="L57" s="11"/>
      <c r="M57" s="5">
        <v>-7069.8093309049927</v>
      </c>
      <c r="N57" s="4"/>
      <c r="O57" s="7">
        <v>43070</v>
      </c>
      <c r="P57" s="27"/>
      <c r="Q57" s="4"/>
      <c r="R57" s="4"/>
      <c r="S57" s="4"/>
      <c r="T57" s="4"/>
      <c r="U57" s="4"/>
      <c r="V57" s="1">
        <v>38443</v>
      </c>
      <c r="W57" s="12">
        <v>113676.14599999999</v>
      </c>
      <c r="X57" s="13">
        <v>503109.30900000001</v>
      </c>
      <c r="Y57" s="13">
        <v>1031306.8913698936</v>
      </c>
      <c r="Z57" s="13">
        <v>1162282.5640907837</v>
      </c>
      <c r="AB57" s="2">
        <v>2.5305</v>
      </c>
      <c r="AC57" s="4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</row>
    <row r="58" spans="1:46" x14ac:dyDescent="0.25">
      <c r="A58" s="1">
        <v>38473</v>
      </c>
      <c r="B58" s="8">
        <v>60709</v>
      </c>
      <c r="C58" s="4"/>
      <c r="D58" s="5">
        <v>6472.4425460000002</v>
      </c>
      <c r="E58" s="5">
        <v>1966.3580570022036</v>
      </c>
      <c r="F58" s="11">
        <f t="shared" si="0"/>
        <v>8438.8006030022043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">
        <v>38473</v>
      </c>
      <c r="W58" s="12">
        <v>115770.548</v>
      </c>
      <c r="X58" s="13">
        <v>504302.36699999997</v>
      </c>
      <c r="Y58" s="13">
        <v>1036353.00466242</v>
      </c>
      <c r="Z58" s="13">
        <v>1170842.3083133101</v>
      </c>
      <c r="AB58" s="2">
        <v>2.403</v>
      </c>
      <c r="AC58" s="4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</row>
    <row r="59" spans="1:46" x14ac:dyDescent="0.25">
      <c r="A59" s="1">
        <v>38504</v>
      </c>
      <c r="B59" s="8">
        <v>59885</v>
      </c>
      <c r="C59" s="4"/>
      <c r="D59" s="5">
        <v>6275.2486210000006</v>
      </c>
      <c r="E59" s="5">
        <v>2096.1478935674672</v>
      </c>
      <c r="F59" s="11">
        <f t="shared" si="0"/>
        <v>8371.3965145674683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1"/>
      <c r="R59" s="1"/>
      <c r="S59" s="4"/>
      <c r="T59" s="4"/>
      <c r="U59" s="4"/>
      <c r="V59" s="1">
        <v>38504</v>
      </c>
      <c r="W59" s="12">
        <v>116929.052</v>
      </c>
      <c r="X59" s="13">
        <v>512485.02800000005</v>
      </c>
      <c r="Y59" s="13">
        <v>1046780.9455826173</v>
      </c>
      <c r="Z59" s="13">
        <v>1184415.3544036276</v>
      </c>
      <c r="AB59" s="2">
        <v>2.3496000000000001</v>
      </c>
      <c r="AC59" s="4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</row>
    <row r="60" spans="1:46" x14ac:dyDescent="0.25">
      <c r="A60" s="1">
        <v>38534</v>
      </c>
      <c r="B60" s="8">
        <v>54688</v>
      </c>
      <c r="C60" s="4"/>
      <c r="D60" s="5">
        <v>6156.1989700000004</v>
      </c>
      <c r="E60" s="5">
        <v>1880.2999651089713</v>
      </c>
      <c r="F60" s="11">
        <f t="shared" si="0"/>
        <v>8036.4989351089716</v>
      </c>
      <c r="G60" s="4"/>
      <c r="H60" s="4"/>
      <c r="I60" s="4"/>
      <c r="J60" s="4"/>
      <c r="K60" s="4"/>
      <c r="L60" s="4"/>
      <c r="M60" s="4"/>
      <c r="N60" s="4"/>
      <c r="O60" s="4"/>
      <c r="P60" s="86"/>
      <c r="Q60" s="28"/>
      <c r="R60" s="28"/>
      <c r="S60" s="28"/>
      <c r="T60" s="28"/>
      <c r="U60" s="28"/>
      <c r="V60" s="1">
        <v>38534</v>
      </c>
      <c r="W60" s="12">
        <v>116747.519</v>
      </c>
      <c r="X60" s="13">
        <v>518084.80300000007</v>
      </c>
      <c r="Y60" s="13">
        <v>1067315.9366773348</v>
      </c>
      <c r="Z60" s="13">
        <v>1205045.6322245013</v>
      </c>
      <c r="AB60" s="2">
        <v>2.3896999999999999</v>
      </c>
      <c r="AC60" s="4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</row>
    <row r="61" spans="1:46" x14ac:dyDescent="0.25">
      <c r="A61" s="1">
        <v>38565</v>
      </c>
      <c r="B61" s="8">
        <v>55076</v>
      </c>
      <c r="C61" s="4"/>
      <c r="D61" s="5">
        <v>7795.0555679999998</v>
      </c>
      <c r="E61" s="5">
        <v>2073.6822987383462</v>
      </c>
      <c r="F61" s="11">
        <f t="shared" si="0"/>
        <v>9868.7378667383455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1"/>
      <c r="R61" s="1"/>
      <c r="S61" s="4"/>
      <c r="T61" s="4"/>
      <c r="U61" s="4"/>
      <c r="V61" s="1">
        <v>38565</v>
      </c>
      <c r="W61" s="12">
        <v>116996.34</v>
      </c>
      <c r="X61" s="13">
        <v>526645.43500000006</v>
      </c>
      <c r="Y61" s="13">
        <v>1083747.201255481</v>
      </c>
      <c r="Z61" s="13">
        <v>1223485.1096774447</v>
      </c>
      <c r="AB61" s="2">
        <v>2.3628999999999998</v>
      </c>
      <c r="AC61" s="4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</row>
    <row r="62" spans="1:46" x14ac:dyDescent="0.25">
      <c r="A62" s="1">
        <v>38596</v>
      </c>
      <c r="B62" s="8">
        <v>57008</v>
      </c>
      <c r="C62" s="4"/>
      <c r="D62" s="5">
        <v>6413.5954049999991</v>
      </c>
      <c r="E62" s="5">
        <v>1885.408667170489</v>
      </c>
      <c r="F62" s="11">
        <f t="shared" si="0"/>
        <v>8299.0040721704881</v>
      </c>
      <c r="G62" s="4"/>
      <c r="H62" s="4"/>
      <c r="I62" s="4"/>
      <c r="J62" s="4"/>
      <c r="K62" s="4"/>
      <c r="L62" s="4"/>
      <c r="M62" s="4"/>
      <c r="N62" s="85"/>
      <c r="O62" s="85"/>
      <c r="P62" s="85"/>
      <c r="Q62" s="85"/>
      <c r="R62" s="85"/>
      <c r="S62" s="85"/>
      <c r="T62" s="85"/>
      <c r="U62" s="4"/>
      <c r="V62" s="1">
        <v>38596</v>
      </c>
      <c r="W62" s="12">
        <v>117422.647</v>
      </c>
      <c r="X62" s="13">
        <v>532469.41300000006</v>
      </c>
      <c r="Y62" s="13">
        <v>1101296.00590994</v>
      </c>
      <c r="Z62" s="13">
        <v>1241486.23508698</v>
      </c>
      <c r="AB62" s="2">
        <v>2.2214</v>
      </c>
      <c r="AC62" s="4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</row>
    <row r="63" spans="1:46" x14ac:dyDescent="0.25">
      <c r="A63" s="1">
        <v>38626</v>
      </c>
      <c r="B63" s="8">
        <v>60245</v>
      </c>
      <c r="C63" s="4"/>
      <c r="D63" s="5">
        <v>6336.9159079999999</v>
      </c>
      <c r="E63" s="5">
        <v>1925.0379776803832</v>
      </c>
      <c r="F63" s="11">
        <f t="shared" si="0"/>
        <v>8261.9538856803829</v>
      </c>
      <c r="G63" s="4"/>
      <c r="H63" s="4"/>
      <c r="I63" s="4"/>
      <c r="J63" s="4"/>
      <c r="K63" s="4"/>
      <c r="L63" s="4"/>
      <c r="M63" s="4"/>
      <c r="N63" s="84"/>
      <c r="O63" s="84"/>
      <c r="P63" s="84"/>
      <c r="Q63" s="84"/>
      <c r="R63" s="84"/>
      <c r="S63" s="84"/>
      <c r="T63" s="84"/>
      <c r="U63" s="4"/>
      <c r="V63" s="1">
        <v>38626</v>
      </c>
      <c r="W63" s="12">
        <v>119658.74400000001</v>
      </c>
      <c r="X63" s="13">
        <v>539183.005</v>
      </c>
      <c r="Y63" s="13">
        <v>1112999.9426235401</v>
      </c>
      <c r="Z63" s="13">
        <v>1257428.3637041699</v>
      </c>
      <c r="AB63" s="2">
        <v>2.2534999999999998</v>
      </c>
      <c r="AC63" s="4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</row>
    <row r="64" spans="1:46" x14ac:dyDescent="0.25">
      <c r="A64" s="1">
        <v>38657</v>
      </c>
      <c r="B64" s="8">
        <v>64277</v>
      </c>
      <c r="C64" s="4"/>
      <c r="D64" s="5">
        <v>6820.8551780000007</v>
      </c>
      <c r="E64" s="5">
        <v>2232.6984024181525</v>
      </c>
      <c r="F64" s="11">
        <f t="shared" si="0"/>
        <v>9053.5535804181527</v>
      </c>
      <c r="G64" s="4"/>
      <c r="H64" s="4"/>
      <c r="I64" s="4"/>
      <c r="J64" s="4"/>
      <c r="K64" s="4"/>
      <c r="L64" s="82"/>
      <c r="M64" s="82"/>
      <c r="N64" s="82"/>
      <c r="O64" s="82"/>
      <c r="P64" s="82"/>
      <c r="Q64" s="1"/>
      <c r="R64" s="1"/>
      <c r="S64" s="4"/>
      <c r="T64" s="4"/>
      <c r="U64" s="4"/>
      <c r="V64" s="1">
        <v>38657</v>
      </c>
      <c r="W64" s="12">
        <v>126508.048</v>
      </c>
      <c r="X64" s="13">
        <v>549488.59499999997</v>
      </c>
      <c r="Y64" s="13">
        <v>1136132.64045612</v>
      </c>
      <c r="Z64" s="13">
        <v>1280630.6709995701</v>
      </c>
      <c r="AB64" s="2">
        <v>2.2061999999999999</v>
      </c>
      <c r="AC64" s="4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</row>
    <row r="65" spans="1:46" x14ac:dyDescent="0.25">
      <c r="A65" s="1">
        <v>38687</v>
      </c>
      <c r="B65" s="8">
        <v>53799</v>
      </c>
      <c r="C65" s="4"/>
      <c r="D65" s="5">
        <v>6670.577612</v>
      </c>
      <c r="E65" s="5">
        <v>2648.9251169114755</v>
      </c>
      <c r="F65" s="11">
        <f t="shared" si="0"/>
        <v>9319.5027289114751</v>
      </c>
      <c r="G65" s="11"/>
      <c r="H65" s="4"/>
      <c r="I65" s="4"/>
      <c r="J65" s="4"/>
      <c r="K65" s="4"/>
      <c r="L65" s="4"/>
      <c r="M65" s="4"/>
      <c r="N65" s="84"/>
      <c r="O65" s="84"/>
      <c r="P65" s="84"/>
      <c r="Q65" s="84"/>
      <c r="R65" s="84"/>
      <c r="S65" s="84"/>
      <c r="T65" s="84"/>
      <c r="U65" s="4"/>
      <c r="V65" s="1">
        <v>38687</v>
      </c>
      <c r="W65" s="12">
        <v>144778.16500000001</v>
      </c>
      <c r="X65" s="13">
        <v>582463.58100000001</v>
      </c>
      <c r="Y65" s="13">
        <v>1166502.052084479</v>
      </c>
      <c r="Z65" s="13">
        <v>1312399.012123459</v>
      </c>
      <c r="AB65" s="2">
        <v>2.3399000000000001</v>
      </c>
      <c r="AC65" s="4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</row>
    <row r="66" spans="1:46" x14ac:dyDescent="0.25">
      <c r="A66" s="1">
        <v>38718</v>
      </c>
      <c r="B66" s="8">
        <v>56924</v>
      </c>
      <c r="C66" s="4"/>
      <c r="D66" s="5">
        <v>6562.8074629999992</v>
      </c>
      <c r="E66" s="5">
        <v>1999.1290997256729</v>
      </c>
      <c r="F66" s="11">
        <f t="shared" si="0"/>
        <v>8561.936562725672</v>
      </c>
      <c r="G66" s="11"/>
      <c r="H66" s="4"/>
      <c r="I66" s="4"/>
      <c r="J66" s="4"/>
      <c r="K66" s="4"/>
      <c r="L66" s="4"/>
      <c r="M66" s="4"/>
      <c r="N66" s="4"/>
      <c r="O66" s="4"/>
      <c r="P66" s="4"/>
      <c r="Q66" s="1"/>
      <c r="R66" s="1"/>
      <c r="S66" s="4"/>
      <c r="T66" s="4"/>
      <c r="U66" s="4"/>
      <c r="V66" s="1">
        <v>38718</v>
      </c>
      <c r="W66" s="12">
        <v>129951.09</v>
      </c>
      <c r="X66" s="13">
        <v>567252.73800000001</v>
      </c>
      <c r="Y66" s="13">
        <v>1179463.2950781726</v>
      </c>
      <c r="Z66" s="13">
        <v>1327182.4045547729</v>
      </c>
      <c r="AB66" s="2">
        <v>2.2151999999999998</v>
      </c>
      <c r="AC66" s="4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</row>
    <row r="67" spans="1:46" x14ac:dyDescent="0.25">
      <c r="A67" s="1">
        <v>38749</v>
      </c>
      <c r="B67" s="8">
        <v>57415</v>
      </c>
      <c r="C67" s="4"/>
      <c r="D67" s="5">
        <v>6081.3663399999996</v>
      </c>
      <c r="E67" s="5">
        <v>1905.7887062001303</v>
      </c>
      <c r="F67" s="11">
        <f t="shared" si="0"/>
        <v>7987.1550462001296</v>
      </c>
      <c r="G67" s="11"/>
      <c r="H67" s="4"/>
      <c r="I67" s="4"/>
      <c r="J67" s="4"/>
      <c r="K67" s="4"/>
      <c r="L67" s="4"/>
      <c r="M67" s="4"/>
      <c r="N67" s="4"/>
      <c r="O67" s="4"/>
      <c r="P67" s="4"/>
      <c r="Q67" s="1"/>
      <c r="R67" s="1"/>
      <c r="S67" s="4"/>
      <c r="T67" s="4"/>
      <c r="U67" s="4"/>
      <c r="V67" s="1">
        <v>38749</v>
      </c>
      <c r="W67" s="12">
        <v>131135.78099999999</v>
      </c>
      <c r="X67" s="13">
        <v>574854.76899999997</v>
      </c>
      <c r="Y67" s="13">
        <v>1202176.0037061519</v>
      </c>
      <c r="Z67" s="13">
        <v>1349735.3959960574</v>
      </c>
      <c r="AB67" s="2">
        <v>2.1347</v>
      </c>
      <c r="AC67" s="4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</row>
    <row r="68" spans="1:46" x14ac:dyDescent="0.25">
      <c r="A68" s="1">
        <v>38777</v>
      </c>
      <c r="B68" s="8">
        <v>59824</v>
      </c>
      <c r="C68" s="4"/>
      <c r="D68" s="5">
        <v>7817.3688979999997</v>
      </c>
      <c r="E68" s="5">
        <v>2275.9599896796281</v>
      </c>
      <c r="F68" s="11">
        <f t="shared" si="0"/>
        <v>10093.328887679629</v>
      </c>
      <c r="G68" s="11"/>
      <c r="H68" s="4"/>
      <c r="I68" s="4"/>
      <c r="J68" s="4"/>
      <c r="K68" s="4"/>
      <c r="L68" s="4"/>
      <c r="M68" s="4"/>
      <c r="N68" s="4"/>
      <c r="O68" s="4"/>
      <c r="P68" s="4"/>
      <c r="Q68" s="1"/>
      <c r="R68" s="1"/>
      <c r="S68" s="4"/>
      <c r="T68" s="6"/>
      <c r="U68" s="6"/>
      <c r="V68" s="1">
        <v>38777</v>
      </c>
      <c r="W68" s="12">
        <v>128748.46</v>
      </c>
      <c r="X68" s="13">
        <v>578794.75200000009</v>
      </c>
      <c r="Y68" s="13">
        <v>1217825.5799138364</v>
      </c>
      <c r="Z68" s="13">
        <v>1370802.2175551224</v>
      </c>
      <c r="AB68" s="2">
        <v>2.1716000000000002</v>
      </c>
      <c r="AC68" s="4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</row>
    <row r="69" spans="1:46" x14ac:dyDescent="0.25">
      <c r="A69" s="1">
        <v>38808</v>
      </c>
      <c r="B69" s="8">
        <v>56552</v>
      </c>
      <c r="C69" s="4"/>
      <c r="D69" s="5">
        <v>6852.4892820000005</v>
      </c>
      <c r="E69" s="5">
        <v>1925.2374281617763</v>
      </c>
      <c r="F69" s="11">
        <f t="shared" si="0"/>
        <v>8777.7267101617763</v>
      </c>
      <c r="G69" s="11"/>
      <c r="H69" s="4"/>
      <c r="I69" s="4"/>
      <c r="J69" s="4"/>
      <c r="K69" s="4"/>
      <c r="L69" s="4"/>
      <c r="M69" s="4"/>
      <c r="N69" s="4"/>
      <c r="O69" s="4"/>
      <c r="P69" s="4"/>
      <c r="Q69" s="1"/>
      <c r="R69" s="1"/>
      <c r="S69" s="4"/>
      <c r="T69" s="6"/>
      <c r="U69" s="6"/>
      <c r="V69" s="1">
        <v>38808</v>
      </c>
      <c r="W69" s="12">
        <v>127513.28599999999</v>
      </c>
      <c r="X69" s="13">
        <v>579656.89500000002</v>
      </c>
      <c r="Y69" s="13">
        <v>1225525.2808699177</v>
      </c>
      <c r="Z69" s="13">
        <v>1379337.5311442085</v>
      </c>
      <c r="AB69" s="2">
        <v>2.0884</v>
      </c>
      <c r="AC69" s="4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</row>
    <row r="70" spans="1:46" x14ac:dyDescent="0.25">
      <c r="A70" s="1">
        <v>38838</v>
      </c>
      <c r="B70" s="8">
        <v>63381</v>
      </c>
      <c r="C70" s="4"/>
      <c r="D70" s="5">
        <v>7398.8320040000008</v>
      </c>
      <c r="E70" s="5">
        <v>2330.7552478413058</v>
      </c>
      <c r="F70" s="11">
        <f t="shared" si="0"/>
        <v>9729.5872518413071</v>
      </c>
      <c r="G70" s="11"/>
      <c r="H70" s="4"/>
      <c r="I70" s="4"/>
      <c r="J70" s="4"/>
      <c r="K70" s="4"/>
      <c r="L70" s="4"/>
      <c r="M70" s="4"/>
      <c r="N70" s="4"/>
      <c r="O70" s="4"/>
      <c r="P70" s="4"/>
      <c r="Q70" s="1"/>
      <c r="R70" s="1"/>
      <c r="S70" s="4"/>
      <c r="T70" s="6"/>
      <c r="U70" s="6"/>
      <c r="V70" s="1">
        <v>38838</v>
      </c>
      <c r="W70" s="12">
        <v>130856.52899999999</v>
      </c>
      <c r="X70" s="13">
        <v>593980.60499999998</v>
      </c>
      <c r="Y70" s="13">
        <v>1245879.5970133492</v>
      </c>
      <c r="Z70" s="13">
        <v>1401087.6818924781</v>
      </c>
      <c r="AB70" s="2">
        <v>2.2997000000000001</v>
      </c>
      <c r="AC70" s="4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</row>
    <row r="71" spans="1:46" x14ac:dyDescent="0.25">
      <c r="A71" s="1">
        <v>38869</v>
      </c>
      <c r="B71" s="8">
        <v>62670</v>
      </c>
      <c r="C71" s="4"/>
      <c r="D71" s="5">
        <v>7476.6244639999995</v>
      </c>
      <c r="E71" s="5">
        <v>2281.3298982020583</v>
      </c>
      <c r="F71" s="11">
        <f t="shared" ref="F71:F134" si="2">+D71+E71</f>
        <v>9757.9543622020574</v>
      </c>
      <c r="G71" s="11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4"/>
      <c r="T71" s="6"/>
      <c r="U71" s="6"/>
      <c r="V71" s="1">
        <v>38869</v>
      </c>
      <c r="W71" s="12">
        <v>132055.128</v>
      </c>
      <c r="X71" s="13">
        <v>600442.05700000003</v>
      </c>
      <c r="Y71" s="13">
        <v>1252540.8092384727</v>
      </c>
      <c r="Z71" s="13">
        <v>1409278.7689550573</v>
      </c>
      <c r="AB71" s="2">
        <v>2.1635</v>
      </c>
      <c r="AC71" s="4"/>
    </row>
    <row r="72" spans="1:46" x14ac:dyDescent="0.25">
      <c r="A72" s="1">
        <v>38899</v>
      </c>
      <c r="B72" s="8">
        <v>66819</v>
      </c>
      <c r="C72" s="4"/>
      <c r="D72" s="5">
        <v>8103.355176</v>
      </c>
      <c r="E72" s="5">
        <v>2448.6048636168784</v>
      </c>
      <c r="F72" s="11">
        <f t="shared" si="2"/>
        <v>10551.960039616879</v>
      </c>
      <c r="G72" s="11"/>
      <c r="H72" s="4"/>
      <c r="I72" s="4"/>
      <c r="J72" s="4"/>
      <c r="K72" s="4"/>
      <c r="L72" s="4"/>
      <c r="M72" s="4"/>
      <c r="N72" s="4"/>
      <c r="O72" s="4"/>
      <c r="P72" s="4"/>
      <c r="Q72" s="1"/>
      <c r="R72" s="1"/>
      <c r="S72" s="4"/>
      <c r="T72" s="6"/>
      <c r="U72" s="6"/>
      <c r="V72" s="1">
        <v>38899</v>
      </c>
      <c r="W72" s="12">
        <v>133558.01699999999</v>
      </c>
      <c r="X72" s="13">
        <v>604812.69800000009</v>
      </c>
      <c r="Y72" s="13">
        <v>1271609.1059289547</v>
      </c>
      <c r="Z72" s="13">
        <v>1434749.0562400932</v>
      </c>
      <c r="AB72" s="2">
        <v>2.1753999999999998</v>
      </c>
      <c r="AC72" s="4"/>
    </row>
    <row r="73" spans="1:46" x14ac:dyDescent="0.25">
      <c r="A73" s="1">
        <v>38930</v>
      </c>
      <c r="B73" s="8">
        <v>71478</v>
      </c>
      <c r="C73" s="4"/>
      <c r="D73" s="5">
        <v>9228.9418150000001</v>
      </c>
      <c r="E73" s="5">
        <v>2577.8222043559158</v>
      </c>
      <c r="F73" s="11">
        <f t="shared" si="2"/>
        <v>11806.764019355916</v>
      </c>
      <c r="G73" s="11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  <c r="S73" s="4"/>
      <c r="T73" s="6"/>
      <c r="U73" s="6"/>
      <c r="V73" s="1">
        <v>38930</v>
      </c>
      <c r="W73" s="12">
        <v>136342.24799999999</v>
      </c>
      <c r="X73" s="13">
        <v>607032.66100000008</v>
      </c>
      <c r="Y73" s="13">
        <v>1283730.8162779855</v>
      </c>
      <c r="Z73" s="13">
        <v>1450318.8943903977</v>
      </c>
      <c r="AB73" s="2">
        <v>2.1379999999999999</v>
      </c>
      <c r="AC73" s="4"/>
    </row>
    <row r="74" spans="1:46" x14ac:dyDescent="0.25">
      <c r="A74" s="1">
        <v>38961</v>
      </c>
      <c r="B74" s="8">
        <v>73393</v>
      </c>
      <c r="C74" s="4"/>
      <c r="D74" s="5">
        <v>8219.6214600000003</v>
      </c>
      <c r="E74" s="5">
        <v>2355.5628874730869</v>
      </c>
      <c r="F74" s="11">
        <f t="shared" si="2"/>
        <v>10575.184347473087</v>
      </c>
      <c r="G74" s="11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  <c r="S74" s="4"/>
      <c r="T74" s="6"/>
      <c r="U74" s="6"/>
      <c r="V74" s="1">
        <v>38961</v>
      </c>
      <c r="W74" s="12">
        <v>143060.99799999999</v>
      </c>
      <c r="X74" s="13">
        <v>611874.55599999998</v>
      </c>
      <c r="Y74" s="13">
        <v>1301861.1629100523</v>
      </c>
      <c r="Z74" s="13">
        <v>1471337.4247420027</v>
      </c>
      <c r="AB74" s="2">
        <v>2.1734</v>
      </c>
      <c r="AC74" s="4"/>
    </row>
    <row r="75" spans="1:46" x14ac:dyDescent="0.25">
      <c r="A75" s="1">
        <v>38991</v>
      </c>
      <c r="B75" s="8">
        <v>78171</v>
      </c>
      <c r="C75" s="4"/>
      <c r="D75" s="5">
        <v>8848.1362939999999</v>
      </c>
      <c r="E75" s="5">
        <v>2532.2402874796121</v>
      </c>
      <c r="F75" s="11">
        <f t="shared" si="2"/>
        <v>11380.376581479612</v>
      </c>
      <c r="G75" s="11"/>
      <c r="H75" s="4"/>
      <c r="I75" s="4"/>
      <c r="J75" s="4"/>
      <c r="K75" s="4"/>
      <c r="L75" s="4"/>
      <c r="M75" s="4"/>
      <c r="N75" s="4"/>
      <c r="O75" s="4"/>
      <c r="P75" s="4"/>
      <c r="Q75" s="1"/>
      <c r="R75" s="1"/>
      <c r="S75" s="4"/>
      <c r="T75" s="6"/>
      <c r="U75" s="6"/>
      <c r="V75" s="1">
        <v>38991</v>
      </c>
      <c r="W75" s="12">
        <v>145008.83499999999</v>
      </c>
      <c r="X75" s="13">
        <v>622409.38899999997</v>
      </c>
      <c r="Y75" s="13">
        <v>1320164.8978542702</v>
      </c>
      <c r="Z75" s="13">
        <v>1493762.8882349667</v>
      </c>
      <c r="AB75" s="2">
        <v>2.1421999999999999</v>
      </c>
      <c r="AC75" s="4"/>
    </row>
    <row r="76" spans="1:46" x14ac:dyDescent="0.25">
      <c r="A76" s="1">
        <v>39022</v>
      </c>
      <c r="B76" s="8">
        <v>83114</v>
      </c>
      <c r="C76" s="4"/>
      <c r="D76" s="5">
        <v>8768.8739110000006</v>
      </c>
      <c r="E76" s="5">
        <v>2424.485525146602</v>
      </c>
      <c r="F76" s="11">
        <f t="shared" si="2"/>
        <v>11193.359436146602</v>
      </c>
      <c r="G76" s="11"/>
      <c r="H76" s="4"/>
      <c r="I76" s="4"/>
      <c r="J76" s="4"/>
      <c r="K76" s="4"/>
      <c r="L76" s="4"/>
      <c r="M76" s="4"/>
      <c r="N76" s="4"/>
      <c r="O76" s="4"/>
      <c r="P76" s="4"/>
      <c r="Q76" s="1"/>
      <c r="R76" s="1"/>
      <c r="S76" s="4"/>
      <c r="T76" s="6"/>
      <c r="U76" s="6"/>
      <c r="V76" s="1">
        <v>39022</v>
      </c>
      <c r="W76" s="12">
        <v>151874.576</v>
      </c>
      <c r="X76" s="13">
        <v>637723.54399999999</v>
      </c>
      <c r="Y76" s="13">
        <v>1348123.4821678961</v>
      </c>
      <c r="Z76" s="13">
        <v>1527397.3330177527</v>
      </c>
      <c r="AB76" s="2">
        <v>2.1659999999999999</v>
      </c>
      <c r="AC76" s="4"/>
    </row>
    <row r="77" spans="1:46" x14ac:dyDescent="0.25">
      <c r="A77" s="1">
        <v>39052</v>
      </c>
      <c r="B77" s="8">
        <v>85839</v>
      </c>
      <c r="C77" s="4"/>
      <c r="D77" s="5">
        <v>7330.7193520000001</v>
      </c>
      <c r="E77" s="5">
        <v>2732.519886812991</v>
      </c>
      <c r="F77" s="11">
        <f t="shared" si="2"/>
        <v>10063.239238812992</v>
      </c>
      <c r="G77" s="11"/>
      <c r="H77" s="4"/>
      <c r="I77" s="4"/>
      <c r="J77" s="4"/>
      <c r="K77" s="4"/>
      <c r="L77" s="4"/>
      <c r="M77" s="4"/>
      <c r="N77" s="4"/>
      <c r="O77" s="4"/>
      <c r="P77" s="4"/>
      <c r="Q77" s="1"/>
      <c r="R77" s="1"/>
      <c r="S77" s="4"/>
      <c r="T77" s="6"/>
      <c r="U77" s="6"/>
      <c r="V77" s="1">
        <v>39052</v>
      </c>
      <c r="W77" s="12">
        <v>174345.29500000001</v>
      </c>
      <c r="X77" s="13">
        <v>661499.64500000002</v>
      </c>
      <c r="Y77" s="13">
        <v>1377704.0619934737</v>
      </c>
      <c r="Z77" s="13">
        <v>1558613.4181910946</v>
      </c>
      <c r="AB77" s="2">
        <v>2.1372</v>
      </c>
      <c r="AC77" s="4"/>
    </row>
    <row r="78" spans="1:46" x14ac:dyDescent="0.25">
      <c r="A78" s="1">
        <v>39083</v>
      </c>
      <c r="B78" s="8">
        <v>91086</v>
      </c>
      <c r="C78" s="4"/>
      <c r="D78" s="5">
        <v>8585.2614269999995</v>
      </c>
      <c r="E78" s="5">
        <v>2753.9664060461819</v>
      </c>
      <c r="F78" s="11">
        <f t="shared" si="2"/>
        <v>11339.227833046181</v>
      </c>
      <c r="G78" s="11"/>
      <c r="H78" s="4"/>
      <c r="I78" s="4"/>
      <c r="J78" s="4"/>
      <c r="K78" s="4"/>
      <c r="L78" s="4"/>
      <c r="M78" s="4"/>
      <c r="N78" s="4"/>
      <c r="O78" s="4"/>
      <c r="P78" s="4"/>
      <c r="Q78" s="1"/>
      <c r="R78" s="1"/>
      <c r="S78" s="4"/>
      <c r="T78" s="6"/>
      <c r="U78" s="6"/>
      <c r="V78" s="1">
        <v>39083</v>
      </c>
      <c r="W78" s="12">
        <v>155629.62100000001</v>
      </c>
      <c r="X78" s="13">
        <v>645751.549</v>
      </c>
      <c r="Y78" s="13">
        <v>1391527.6158415482</v>
      </c>
      <c r="Z78" s="13">
        <v>1582024.3639999232</v>
      </c>
      <c r="AB78" s="2">
        <v>2.1238999999999999</v>
      </c>
      <c r="AC78" s="4"/>
    </row>
    <row r="79" spans="1:46" x14ac:dyDescent="0.25">
      <c r="A79" s="1">
        <v>39114</v>
      </c>
      <c r="B79" s="8">
        <v>101070</v>
      </c>
      <c r="C79" s="4"/>
      <c r="D79" s="5">
        <v>7350.9729670000006</v>
      </c>
      <c r="E79" s="5">
        <v>2529.8606126489976</v>
      </c>
      <c r="F79" s="11">
        <f t="shared" si="2"/>
        <v>9880.8335796489991</v>
      </c>
      <c r="G79" s="11"/>
      <c r="H79" s="4"/>
      <c r="I79" s="4"/>
      <c r="J79" s="4"/>
      <c r="K79" s="4"/>
      <c r="L79" s="4"/>
      <c r="M79" s="4"/>
      <c r="N79" s="4"/>
      <c r="O79" s="4"/>
      <c r="P79" s="4"/>
      <c r="Q79" s="1"/>
      <c r="R79" s="1"/>
      <c r="S79" s="4"/>
      <c r="T79" s="6"/>
      <c r="U79" s="6"/>
      <c r="V79" s="1">
        <v>39114</v>
      </c>
      <c r="W79" s="12">
        <v>153682.285</v>
      </c>
      <c r="X79" s="13">
        <v>646966.12599999993</v>
      </c>
      <c r="Y79" s="13">
        <v>1406497.6989016698</v>
      </c>
      <c r="Z79" s="13">
        <v>1604237.6609135678</v>
      </c>
      <c r="AB79" s="2">
        <v>2.1173999999999999</v>
      </c>
      <c r="AC79" s="4"/>
    </row>
    <row r="80" spans="1:46" x14ac:dyDescent="0.25">
      <c r="A80" s="1">
        <v>39142</v>
      </c>
      <c r="B80" s="8">
        <v>109531</v>
      </c>
      <c r="C80" s="4"/>
      <c r="D80" s="5">
        <v>9709.9370240000007</v>
      </c>
      <c r="E80" s="5">
        <v>2912.4996545349732</v>
      </c>
      <c r="F80" s="11">
        <f t="shared" si="2"/>
        <v>12622.436678534974</v>
      </c>
      <c r="G80" s="11"/>
      <c r="H80" s="4"/>
      <c r="I80" s="4"/>
      <c r="J80" s="4"/>
      <c r="K80" s="4"/>
      <c r="L80" s="4"/>
      <c r="M80" s="4"/>
      <c r="N80" s="4"/>
      <c r="O80" s="4"/>
      <c r="P80" s="4"/>
      <c r="Q80" s="1"/>
      <c r="R80" s="1"/>
      <c r="S80" s="4"/>
      <c r="T80" s="6"/>
      <c r="U80" s="6"/>
      <c r="V80" s="1">
        <v>39142</v>
      </c>
      <c r="W80" s="12">
        <v>155576.622</v>
      </c>
      <c r="X80" s="13">
        <v>650733.95200000005</v>
      </c>
      <c r="Y80" s="13">
        <v>1413816.3158805198</v>
      </c>
      <c r="Z80" s="13">
        <v>1627145.0684297418</v>
      </c>
      <c r="AB80" s="2">
        <v>2.0495999999999999</v>
      </c>
      <c r="AC80" s="4"/>
    </row>
    <row r="81" spans="1:29" x14ac:dyDescent="0.25">
      <c r="A81" s="1">
        <v>39173</v>
      </c>
      <c r="B81" s="8">
        <v>121830</v>
      </c>
      <c r="C81" s="4"/>
      <c r="D81" s="5">
        <v>8399.6244720000013</v>
      </c>
      <c r="E81" s="5">
        <v>2486.2511817383543</v>
      </c>
      <c r="F81" s="11">
        <f t="shared" si="2"/>
        <v>10885.875653738356</v>
      </c>
      <c r="G81" s="11"/>
      <c r="H81" s="4"/>
      <c r="I81" s="4"/>
      <c r="J81" s="4"/>
      <c r="K81" s="4"/>
      <c r="L81" s="4"/>
      <c r="M81" s="4"/>
      <c r="N81" s="4"/>
      <c r="O81" s="4"/>
      <c r="P81" s="4"/>
      <c r="Q81" s="1"/>
      <c r="R81" s="1"/>
      <c r="S81" s="4"/>
      <c r="T81" s="6"/>
      <c r="U81" s="6"/>
      <c r="V81" s="1">
        <v>39173</v>
      </c>
      <c r="W81" s="12">
        <v>156468.36300000001</v>
      </c>
      <c r="X81" s="13">
        <v>657129.97699999996</v>
      </c>
      <c r="Y81" s="13">
        <v>1441028.2469727302</v>
      </c>
      <c r="Z81" s="13">
        <v>1664554.8572284498</v>
      </c>
      <c r="AB81" s="2">
        <v>2.0331000000000001</v>
      </c>
      <c r="AC81" s="4"/>
    </row>
    <row r="82" spans="1:29" x14ac:dyDescent="0.25">
      <c r="A82" s="1">
        <v>39203</v>
      </c>
      <c r="B82" s="8">
        <v>136419</v>
      </c>
      <c r="C82" s="4"/>
      <c r="D82" s="5">
        <v>9924.4536989999997</v>
      </c>
      <c r="E82" s="5">
        <v>2914.7828763484717</v>
      </c>
      <c r="F82" s="11">
        <f t="shared" si="2"/>
        <v>12839.236575348472</v>
      </c>
      <c r="G82" s="11"/>
      <c r="H82" s="4"/>
      <c r="I82" s="4"/>
      <c r="J82" s="4"/>
      <c r="K82" s="4"/>
      <c r="L82" s="4"/>
      <c r="M82" s="4"/>
      <c r="N82" s="4"/>
      <c r="O82" s="4"/>
      <c r="P82" s="4"/>
      <c r="Q82" s="1"/>
      <c r="R82" s="1"/>
      <c r="S82" s="4"/>
      <c r="T82" s="6"/>
      <c r="U82" s="6"/>
      <c r="V82" s="1">
        <v>39203</v>
      </c>
      <c r="W82" s="12">
        <v>157893.24299999999</v>
      </c>
      <c r="X82" s="13">
        <v>663899.80300000007</v>
      </c>
      <c r="Y82" s="13">
        <v>1459029.5864535002</v>
      </c>
      <c r="Z82" s="13">
        <v>1697677.2771053333</v>
      </c>
      <c r="AB82" s="2">
        <v>1.9280999999999999</v>
      </c>
      <c r="AC82" s="4"/>
    </row>
    <row r="83" spans="1:29" x14ac:dyDescent="0.25">
      <c r="A83" s="1">
        <v>39234</v>
      </c>
      <c r="B83" s="8">
        <v>147101</v>
      </c>
      <c r="C83" s="4"/>
      <c r="D83" s="5">
        <v>9427.9407110000011</v>
      </c>
      <c r="E83" s="5">
        <v>2830.2842878187994</v>
      </c>
      <c r="F83" s="11">
        <f t="shared" si="2"/>
        <v>12258.224998818801</v>
      </c>
      <c r="G83" s="11"/>
      <c r="H83" s="4"/>
      <c r="I83" s="4"/>
      <c r="J83" s="4"/>
      <c r="K83" s="4"/>
      <c r="L83" s="4"/>
      <c r="M83" s="4"/>
      <c r="N83" s="4"/>
      <c r="O83" s="4"/>
      <c r="P83" s="4"/>
      <c r="Q83" s="1"/>
      <c r="R83" s="1"/>
      <c r="S83" s="4"/>
      <c r="T83" s="6"/>
      <c r="U83" s="6"/>
      <c r="V83" s="1">
        <v>39234</v>
      </c>
      <c r="W83" s="12">
        <v>164171.40900000001</v>
      </c>
      <c r="X83" s="13">
        <v>677220.43800000008</v>
      </c>
      <c r="Y83" s="13">
        <v>1478752.55626914</v>
      </c>
      <c r="Z83" s="13">
        <v>1727838.7679429613</v>
      </c>
      <c r="AB83" s="2">
        <v>1.9254</v>
      </c>
      <c r="AC83" s="4"/>
    </row>
    <row r="84" spans="1:29" x14ac:dyDescent="0.25">
      <c r="A84" s="1">
        <v>39264</v>
      </c>
      <c r="B84" s="8">
        <v>155910</v>
      </c>
      <c r="C84" s="4"/>
      <c r="D84" s="5">
        <v>10908.555314000001</v>
      </c>
      <c r="E84" s="5">
        <v>3191.4149126329535</v>
      </c>
      <c r="F84" s="11">
        <f t="shared" si="2"/>
        <v>14099.970226632955</v>
      </c>
      <c r="G84" s="11"/>
      <c r="H84" s="4"/>
      <c r="I84" s="4"/>
      <c r="J84" s="4"/>
      <c r="K84" s="4"/>
      <c r="L84" s="4"/>
      <c r="M84" s="4"/>
      <c r="N84" s="4"/>
      <c r="O84" s="4"/>
      <c r="P84" s="4"/>
      <c r="Q84" s="1"/>
      <c r="R84" s="1"/>
      <c r="S84" s="4"/>
      <c r="T84" s="6"/>
      <c r="U84" s="6"/>
      <c r="V84" s="1">
        <v>39264</v>
      </c>
      <c r="W84" s="12">
        <v>166890.701</v>
      </c>
      <c r="X84" s="13">
        <v>682624.10199999996</v>
      </c>
      <c r="Y84" s="13">
        <v>1499129.7477420205</v>
      </c>
      <c r="Z84" s="13">
        <v>1752297.5421656906</v>
      </c>
      <c r="AB84" s="2">
        <v>1.8768</v>
      </c>
      <c r="AC84" s="4"/>
    </row>
    <row r="85" spans="1:29" x14ac:dyDescent="0.25">
      <c r="A85" s="1">
        <v>39295</v>
      </c>
      <c r="B85" s="8">
        <v>161097</v>
      </c>
      <c r="C85" s="4"/>
      <c r="D85" s="5">
        <v>11692.419639</v>
      </c>
      <c r="E85" s="5">
        <v>3028.2211362290827</v>
      </c>
      <c r="F85" s="11">
        <f t="shared" si="2"/>
        <v>14720.640775229083</v>
      </c>
      <c r="G85" s="11"/>
      <c r="H85" s="4"/>
      <c r="I85" s="4"/>
      <c r="J85" s="4"/>
      <c r="K85" s="4"/>
      <c r="L85" s="4"/>
      <c r="M85" s="4"/>
      <c r="N85" s="4"/>
      <c r="O85" s="4"/>
      <c r="P85" s="4"/>
      <c r="Q85" s="1"/>
      <c r="R85" s="1"/>
      <c r="S85" s="4"/>
      <c r="T85" s="6"/>
      <c r="U85" s="6"/>
      <c r="V85" s="1">
        <v>39295</v>
      </c>
      <c r="W85" s="12">
        <v>170027.08</v>
      </c>
      <c r="X85" s="13">
        <v>698087.34400000004</v>
      </c>
      <c r="Y85" s="13">
        <v>1509396.9031461116</v>
      </c>
      <c r="Z85" s="13">
        <v>1762113.1766185202</v>
      </c>
      <c r="AB85" s="2">
        <v>1.9612000000000001</v>
      </c>
      <c r="AC85" s="4"/>
    </row>
    <row r="86" spans="1:29" x14ac:dyDescent="0.25">
      <c r="A86" s="1">
        <v>39326</v>
      </c>
      <c r="B86" s="8">
        <v>162962</v>
      </c>
      <c r="C86" s="4"/>
      <c r="D86" s="5">
        <v>10824.215229999998</v>
      </c>
      <c r="E86" s="5">
        <v>2866.3719133908676</v>
      </c>
      <c r="F86" s="11">
        <f t="shared" si="2"/>
        <v>13690.587143390865</v>
      </c>
      <c r="G86" s="11"/>
      <c r="H86" s="4"/>
      <c r="I86" s="4"/>
      <c r="J86" s="4"/>
      <c r="K86" s="4"/>
      <c r="L86" s="4"/>
      <c r="M86" s="4"/>
      <c r="N86" s="4"/>
      <c r="O86" s="4"/>
      <c r="P86" s="4"/>
      <c r="Q86" s="1"/>
      <c r="R86" s="1"/>
      <c r="S86" s="4"/>
      <c r="T86" s="6"/>
      <c r="U86" s="6"/>
      <c r="V86" s="1">
        <v>39326</v>
      </c>
      <c r="W86" s="12">
        <v>174810.353</v>
      </c>
      <c r="X86" s="13">
        <v>711705.98900000006</v>
      </c>
      <c r="Y86" s="13">
        <v>1545045.0685754046</v>
      </c>
      <c r="Z86" s="13">
        <v>1808823.43674733</v>
      </c>
      <c r="AB86" s="2">
        <v>1.8381000000000001</v>
      </c>
      <c r="AC86" s="4"/>
    </row>
    <row r="87" spans="1:29" x14ac:dyDescent="0.25">
      <c r="A87" s="1">
        <v>39356</v>
      </c>
      <c r="B87" s="8">
        <v>167867</v>
      </c>
      <c r="C87" s="4"/>
      <c r="D87" s="5">
        <v>12471.687464999999</v>
      </c>
      <c r="E87" s="5">
        <v>3519.7726651703565</v>
      </c>
      <c r="F87" s="11">
        <f t="shared" si="2"/>
        <v>15991.460130170355</v>
      </c>
      <c r="G87" s="11"/>
      <c r="H87" s="4"/>
      <c r="I87" s="4"/>
      <c r="J87" s="4"/>
      <c r="K87" s="4"/>
      <c r="L87" s="4"/>
      <c r="M87" s="4"/>
      <c r="N87" s="4"/>
      <c r="O87" s="4"/>
      <c r="P87" s="4"/>
      <c r="Q87" s="1"/>
      <c r="R87" s="1"/>
      <c r="S87" s="4"/>
      <c r="T87" s="6"/>
      <c r="U87" s="6"/>
      <c r="V87" s="1">
        <v>39356</v>
      </c>
      <c r="W87" s="12">
        <v>178095.83600000001</v>
      </c>
      <c r="X87" s="13">
        <v>722352.5290000001</v>
      </c>
      <c r="Y87" s="13">
        <v>1569611.3833016115</v>
      </c>
      <c r="Z87" s="13">
        <v>1836480.0899266407</v>
      </c>
      <c r="AB87" s="2">
        <v>1.7432000000000001</v>
      </c>
      <c r="AC87" s="4"/>
    </row>
    <row r="88" spans="1:29" x14ac:dyDescent="0.25">
      <c r="A88" s="1">
        <v>39387</v>
      </c>
      <c r="B88" s="8">
        <v>177060</v>
      </c>
      <c r="C88" s="4"/>
      <c r="D88" s="5">
        <v>12164.633503000001</v>
      </c>
      <c r="E88" s="5">
        <v>3273.8834720912209</v>
      </c>
      <c r="F88" s="11">
        <f t="shared" si="2"/>
        <v>15438.516975091221</v>
      </c>
      <c r="G88" s="11"/>
      <c r="H88" s="4"/>
      <c r="I88" s="4"/>
      <c r="J88" s="4"/>
      <c r="K88" s="4"/>
      <c r="L88" s="4"/>
      <c r="M88" s="4"/>
      <c r="N88" s="4"/>
      <c r="O88" s="4"/>
      <c r="P88" s="4"/>
      <c r="Q88" s="1"/>
      <c r="R88" s="1"/>
      <c r="S88" s="4"/>
      <c r="T88" s="6"/>
      <c r="U88" s="6"/>
      <c r="V88" s="1">
        <v>39387</v>
      </c>
      <c r="W88" s="12">
        <v>187792.50700000001</v>
      </c>
      <c r="X88" s="13">
        <v>735188.52600000007</v>
      </c>
      <c r="Y88" s="13">
        <v>1585577.4343540997</v>
      </c>
      <c r="Z88" s="13">
        <v>1856911.6636630443</v>
      </c>
      <c r="AB88" s="2">
        <v>1.7828999999999999</v>
      </c>
      <c r="AC88" s="4"/>
    </row>
    <row r="89" spans="1:29" x14ac:dyDescent="0.25">
      <c r="A89" s="1">
        <v>39417</v>
      </c>
      <c r="B89" s="8">
        <v>180334</v>
      </c>
      <c r="C89" s="4"/>
      <c r="D89" s="5">
        <v>10724.392766000001</v>
      </c>
      <c r="E89" s="5">
        <v>3532.7470985012246</v>
      </c>
      <c r="F89" s="11">
        <f t="shared" si="2"/>
        <v>14257.139864501225</v>
      </c>
      <c r="G89" s="11"/>
      <c r="H89" s="4"/>
      <c r="I89" s="4"/>
      <c r="J89" s="4"/>
      <c r="K89" s="4"/>
      <c r="L89" s="4"/>
      <c r="M89" s="4"/>
      <c r="N89" s="4"/>
      <c r="O89" s="4"/>
      <c r="P89" s="4"/>
      <c r="Q89" s="1"/>
      <c r="R89" s="1"/>
      <c r="S89" s="4"/>
      <c r="T89" s="6"/>
      <c r="U89" s="6"/>
      <c r="V89" s="1">
        <v>39417</v>
      </c>
      <c r="W89" s="12">
        <v>231429.799</v>
      </c>
      <c r="X89" s="13">
        <v>781280.04899999988</v>
      </c>
      <c r="Y89" s="13">
        <v>1617618.3761980599</v>
      </c>
      <c r="Z89" s="13">
        <v>1884847.0723943429</v>
      </c>
      <c r="AB89" s="2">
        <v>1.7705</v>
      </c>
      <c r="AC89" s="4"/>
    </row>
    <row r="90" spans="1:29" x14ac:dyDescent="0.25">
      <c r="A90" s="1">
        <v>39448</v>
      </c>
      <c r="B90" s="8">
        <v>187507</v>
      </c>
      <c r="C90" s="4"/>
      <c r="D90" s="5">
        <v>12485.52202</v>
      </c>
      <c r="E90" s="5">
        <v>3624.0020058597029</v>
      </c>
      <c r="F90" s="11">
        <f t="shared" si="2"/>
        <v>16109.524025859704</v>
      </c>
      <c r="G90" s="11"/>
      <c r="H90" s="4"/>
      <c r="I90" s="4"/>
      <c r="J90" s="4"/>
      <c r="K90" s="4"/>
      <c r="L90" s="4"/>
      <c r="M90" s="4"/>
      <c r="N90" s="4"/>
      <c r="O90" s="4"/>
      <c r="P90" s="4"/>
      <c r="Q90" s="1"/>
      <c r="R90" s="1"/>
      <c r="S90" s="4"/>
      <c r="T90" s="6"/>
      <c r="U90" s="6"/>
      <c r="V90" s="1">
        <v>39448</v>
      </c>
      <c r="W90" s="12">
        <v>190279.08600000001</v>
      </c>
      <c r="X90" s="13">
        <v>756004.37800000003</v>
      </c>
      <c r="Y90" s="13">
        <v>1617342.5399494597</v>
      </c>
      <c r="Z90" s="13">
        <v>1895809.1104785227</v>
      </c>
      <c r="AB90" s="2">
        <v>1.7595000000000001</v>
      </c>
      <c r="AC90" s="4"/>
    </row>
    <row r="91" spans="1:29" x14ac:dyDescent="0.25">
      <c r="A91" s="1">
        <v>39479</v>
      </c>
      <c r="B91" s="8">
        <v>192902</v>
      </c>
      <c r="C91" s="4"/>
      <c r="D91" s="5">
        <v>12082.234190000001</v>
      </c>
      <c r="E91" s="5">
        <v>3230.0709995106786</v>
      </c>
      <c r="F91" s="11">
        <f t="shared" si="2"/>
        <v>15312.30518951068</v>
      </c>
      <c r="G91" s="11"/>
      <c r="H91" s="4"/>
      <c r="I91" s="4"/>
      <c r="J91" s="4"/>
      <c r="K91" s="4"/>
      <c r="L91" s="4"/>
      <c r="M91" s="4"/>
      <c r="N91" s="4"/>
      <c r="O91" s="4"/>
      <c r="P91" s="4"/>
      <c r="Q91" s="1"/>
      <c r="R91" s="1"/>
      <c r="S91" s="4"/>
      <c r="T91" s="6"/>
      <c r="U91" s="6"/>
      <c r="V91" s="1">
        <v>39479</v>
      </c>
      <c r="W91" s="12">
        <v>184056.916</v>
      </c>
      <c r="X91" s="13">
        <v>758407.73100000003</v>
      </c>
      <c r="Y91" s="13">
        <v>1633770.8027333389</v>
      </c>
      <c r="Z91" s="13">
        <v>1924324.9796941408</v>
      </c>
      <c r="AB91" s="2">
        <v>1.6825000000000001</v>
      </c>
      <c r="AC91" s="4"/>
    </row>
    <row r="92" spans="1:29" x14ac:dyDescent="0.25">
      <c r="A92" s="1">
        <v>39508</v>
      </c>
      <c r="B92" s="8">
        <v>195232</v>
      </c>
      <c r="C92" s="4"/>
      <c r="D92" s="5">
        <v>11758.484881</v>
      </c>
      <c r="E92" s="5">
        <v>3422.6340268367749</v>
      </c>
      <c r="F92" s="11">
        <f t="shared" si="2"/>
        <v>15181.118907836775</v>
      </c>
      <c r="G92" s="11"/>
      <c r="H92" s="4"/>
      <c r="I92" s="4"/>
      <c r="J92" s="4"/>
      <c r="K92" s="4"/>
      <c r="L92" s="4"/>
      <c r="M92" s="4"/>
      <c r="N92" s="4"/>
      <c r="O92" s="4"/>
      <c r="P92" s="4"/>
      <c r="Q92" s="1"/>
      <c r="R92" s="1"/>
      <c r="S92" s="4"/>
      <c r="T92" s="6"/>
      <c r="U92" s="6"/>
      <c r="V92" s="1">
        <v>39508</v>
      </c>
      <c r="W92" s="12">
        <v>183845.861</v>
      </c>
      <c r="X92" s="13">
        <v>778446.48699999996</v>
      </c>
      <c r="Y92" s="13">
        <v>1649721.5830027577</v>
      </c>
      <c r="Z92" s="13">
        <v>1951271.6563675127</v>
      </c>
      <c r="AB92" s="2">
        <v>1.7483</v>
      </c>
      <c r="AC92" s="4"/>
    </row>
    <row r="93" spans="1:29" x14ac:dyDescent="0.25">
      <c r="A93" s="1">
        <v>39539</v>
      </c>
      <c r="B93" s="8">
        <v>195767</v>
      </c>
      <c r="C93" s="4"/>
      <c r="D93" s="5">
        <v>12460.020133</v>
      </c>
      <c r="E93" s="5">
        <v>3348.0064815344645</v>
      </c>
      <c r="F93" s="11">
        <f t="shared" si="2"/>
        <v>15808.026614534465</v>
      </c>
      <c r="G93" s="11"/>
      <c r="H93" s="4"/>
      <c r="I93" s="4"/>
      <c r="J93" s="4"/>
      <c r="K93" s="4"/>
      <c r="L93" s="4"/>
      <c r="M93" s="4"/>
      <c r="N93" s="4"/>
      <c r="O93" s="4"/>
      <c r="P93" s="4"/>
      <c r="Q93" s="1"/>
      <c r="R93" s="1"/>
      <c r="S93" s="4"/>
      <c r="T93" s="6"/>
      <c r="U93" s="6"/>
      <c r="V93" s="1">
        <v>39539</v>
      </c>
      <c r="W93" s="12">
        <v>186799.46599999999</v>
      </c>
      <c r="X93" s="13">
        <v>812326.58200000005</v>
      </c>
      <c r="Y93" s="13">
        <v>1687206.1001490545</v>
      </c>
      <c r="Z93" s="13">
        <v>1989352.2825022116</v>
      </c>
      <c r="AB93" s="2">
        <v>1.6863999999999999</v>
      </c>
      <c r="AC93" s="4"/>
    </row>
    <row r="94" spans="1:29" x14ac:dyDescent="0.25">
      <c r="A94" s="1">
        <v>39569</v>
      </c>
      <c r="B94" s="8">
        <v>197906</v>
      </c>
      <c r="C94" s="4"/>
      <c r="D94" s="5">
        <v>15361.123377999998</v>
      </c>
      <c r="E94" s="5">
        <v>3896.9943816474238</v>
      </c>
      <c r="F94" s="11">
        <f t="shared" si="2"/>
        <v>19258.117759647423</v>
      </c>
      <c r="G94" s="11"/>
      <c r="H94" s="4"/>
      <c r="I94" s="4"/>
      <c r="J94" s="4"/>
      <c r="K94" s="4"/>
      <c r="L94" s="4"/>
      <c r="M94" s="4"/>
      <c r="N94" s="4"/>
      <c r="O94" s="4"/>
      <c r="P94" s="4"/>
      <c r="Q94" s="1"/>
      <c r="R94" s="1"/>
      <c r="S94" s="4"/>
      <c r="T94" s="6"/>
      <c r="U94" s="6"/>
      <c r="V94" s="1">
        <v>39569</v>
      </c>
      <c r="W94" s="12">
        <v>183251.48</v>
      </c>
      <c r="X94" s="13">
        <v>840670.35699999996</v>
      </c>
      <c r="Y94" s="13">
        <v>1714724.1277401044</v>
      </c>
      <c r="Z94" s="13">
        <v>2024143.5632639895</v>
      </c>
      <c r="AB94" s="2">
        <v>1.6286</v>
      </c>
      <c r="AC94" s="4"/>
    </row>
    <row r="95" spans="1:29" x14ac:dyDescent="0.25">
      <c r="A95" s="1">
        <v>39600</v>
      </c>
      <c r="B95" s="8">
        <v>200827</v>
      </c>
      <c r="C95" s="4"/>
      <c r="D95" s="5">
        <v>16000.005213</v>
      </c>
      <c r="E95" s="5">
        <v>4195.227182502098</v>
      </c>
      <c r="F95" s="11">
        <f t="shared" si="2"/>
        <v>20195.232395502098</v>
      </c>
      <c r="G95" s="11"/>
      <c r="H95" s="4"/>
      <c r="I95" s="4"/>
      <c r="J95" s="4"/>
      <c r="K95" s="4"/>
      <c r="L95" s="4"/>
      <c r="M95" s="4"/>
      <c r="N95" s="4"/>
      <c r="O95" s="4"/>
      <c r="P95" s="4"/>
      <c r="Q95" s="1"/>
      <c r="R95" s="1"/>
      <c r="S95" s="4"/>
      <c r="T95" s="6"/>
      <c r="U95" s="6"/>
      <c r="V95" s="1">
        <v>39600</v>
      </c>
      <c r="W95" s="12">
        <v>186219.64</v>
      </c>
      <c r="X95" s="13">
        <v>864451.13</v>
      </c>
      <c r="Y95" s="13">
        <v>1727624.3265141577</v>
      </c>
      <c r="Z95" s="13">
        <v>2043079.816017064</v>
      </c>
      <c r="AB95" s="2">
        <v>1.5911</v>
      </c>
      <c r="AC95" s="4"/>
    </row>
    <row r="96" spans="1:29" x14ac:dyDescent="0.25">
      <c r="A96" s="1">
        <v>39630</v>
      </c>
      <c r="B96" s="8">
        <v>203562</v>
      </c>
      <c r="C96" s="4"/>
      <c r="D96" s="5">
        <v>17255.790403999999</v>
      </c>
      <c r="E96" s="5">
        <v>4398.4828648368621</v>
      </c>
      <c r="F96" s="11">
        <f t="shared" si="2"/>
        <v>21654.273268836863</v>
      </c>
      <c r="G96" s="11"/>
      <c r="H96" s="4"/>
      <c r="I96" s="4"/>
      <c r="J96" s="4"/>
      <c r="K96" s="4"/>
      <c r="L96" s="4"/>
      <c r="M96" s="4"/>
      <c r="N96" s="4"/>
      <c r="O96" s="4"/>
      <c r="P96" s="4"/>
      <c r="Q96" s="1"/>
      <c r="R96" s="1"/>
      <c r="S96" s="4"/>
      <c r="T96" s="6"/>
      <c r="U96" s="6"/>
      <c r="V96" s="1">
        <v>39630</v>
      </c>
      <c r="W96" s="12">
        <v>185866.821</v>
      </c>
      <c r="X96" s="13">
        <v>905716.75</v>
      </c>
      <c r="Y96" s="13">
        <v>1766585.9476355945</v>
      </c>
      <c r="Z96" s="13">
        <v>2086831.886382418</v>
      </c>
      <c r="AB96" s="2">
        <v>1.5658000000000001</v>
      </c>
      <c r="AC96" s="4"/>
    </row>
    <row r="97" spans="1:29" x14ac:dyDescent="0.25">
      <c r="A97" s="1">
        <v>39661</v>
      </c>
      <c r="B97" s="8">
        <v>205116</v>
      </c>
      <c r="C97" s="4"/>
      <c r="D97" s="5">
        <v>17581.993411000003</v>
      </c>
      <c r="E97" s="5">
        <v>3905.9619358506934</v>
      </c>
      <c r="F97" s="11">
        <f t="shared" si="2"/>
        <v>21487.955346850697</v>
      </c>
      <c r="G97" s="11"/>
      <c r="H97" s="4"/>
      <c r="I97" s="4"/>
      <c r="J97" s="4"/>
      <c r="K97" s="4"/>
      <c r="L97" s="4"/>
      <c r="M97" s="4"/>
      <c r="N97" s="4"/>
      <c r="O97" s="4"/>
      <c r="P97" s="4"/>
      <c r="Q97" s="1"/>
      <c r="R97" s="1"/>
      <c r="S97" s="4"/>
      <c r="T97" s="6"/>
      <c r="U97" s="6"/>
      <c r="V97" s="1">
        <v>39661</v>
      </c>
      <c r="W97" s="12">
        <v>186652.79300000001</v>
      </c>
      <c r="X97" s="13">
        <v>949813.62399999995</v>
      </c>
      <c r="Y97" s="13">
        <v>1801307.7506361122</v>
      </c>
      <c r="Z97" s="13">
        <v>2125482.3920748481</v>
      </c>
      <c r="AB97" s="2">
        <v>1.6335999999999999</v>
      </c>
      <c r="AC97" s="4"/>
    </row>
    <row r="98" spans="1:29" x14ac:dyDescent="0.25">
      <c r="A98" s="1">
        <v>39692</v>
      </c>
      <c r="B98" s="8">
        <v>206494</v>
      </c>
      <c r="C98" s="4"/>
      <c r="D98" s="5">
        <v>17391.073716999999</v>
      </c>
      <c r="E98" s="5">
        <v>4382.5206139857546</v>
      </c>
      <c r="F98" s="11">
        <f t="shared" si="2"/>
        <v>21773.594330985754</v>
      </c>
      <c r="G98" s="11"/>
      <c r="H98" s="4"/>
      <c r="I98" s="4"/>
      <c r="J98" s="4"/>
      <c r="K98" s="4"/>
      <c r="L98" s="4"/>
      <c r="M98" s="4"/>
      <c r="N98" s="4"/>
      <c r="O98" s="4"/>
      <c r="P98" s="4"/>
      <c r="Q98" s="1"/>
      <c r="R98" s="1"/>
      <c r="S98" s="4"/>
      <c r="T98" s="6"/>
      <c r="U98" s="6"/>
      <c r="V98" s="1">
        <v>39692</v>
      </c>
      <c r="W98" s="12">
        <v>194785.375</v>
      </c>
      <c r="X98" s="13">
        <v>988582.93</v>
      </c>
      <c r="Y98" s="13">
        <v>1823297.4694053901</v>
      </c>
      <c r="Z98" s="13">
        <v>2150506.1633706186</v>
      </c>
      <c r="AB98" s="2">
        <v>1.9135</v>
      </c>
      <c r="AC98" s="4"/>
    </row>
    <row r="99" spans="1:29" x14ac:dyDescent="0.25">
      <c r="A99" s="1">
        <v>39722</v>
      </c>
      <c r="B99" s="8">
        <v>197229</v>
      </c>
      <c r="C99" s="4"/>
      <c r="D99" s="5">
        <v>17318.204586999997</v>
      </c>
      <c r="E99" s="5">
        <v>3622.4041169649745</v>
      </c>
      <c r="F99" s="11">
        <f t="shared" si="2"/>
        <v>20940.608703964972</v>
      </c>
      <c r="G99" s="11"/>
      <c r="H99" s="4"/>
      <c r="I99" s="4"/>
      <c r="J99" s="4"/>
      <c r="K99" s="4"/>
      <c r="L99" s="4"/>
      <c r="M99" s="4"/>
      <c r="N99" s="4"/>
      <c r="O99" s="4"/>
      <c r="P99" s="4"/>
      <c r="Q99" s="1"/>
      <c r="R99" s="1"/>
      <c r="S99" s="4"/>
      <c r="T99" s="6"/>
      <c r="U99" s="6"/>
      <c r="V99" s="1">
        <v>39722</v>
      </c>
      <c r="W99" s="12">
        <v>189663.40900000001</v>
      </c>
      <c r="X99" s="13">
        <v>1013486.04</v>
      </c>
      <c r="Y99" s="13">
        <v>1829357.7216000771</v>
      </c>
      <c r="Z99" s="13">
        <v>2141927.4749588463</v>
      </c>
      <c r="AB99" s="2">
        <v>2.1145</v>
      </c>
      <c r="AC99" s="4"/>
    </row>
    <row r="100" spans="1:29" x14ac:dyDescent="0.25">
      <c r="A100" s="1">
        <v>39753</v>
      </c>
      <c r="B100" s="8">
        <v>194668</v>
      </c>
      <c r="C100" s="4"/>
      <c r="D100" s="5">
        <v>13250.348780999999</v>
      </c>
      <c r="E100" s="5">
        <v>3135.2701140674617</v>
      </c>
      <c r="F100" s="11">
        <f t="shared" si="2"/>
        <v>16385.618895067462</v>
      </c>
      <c r="G100" s="11"/>
      <c r="H100" s="4"/>
      <c r="I100" s="4"/>
      <c r="J100" s="4"/>
      <c r="K100" s="4"/>
      <c r="L100" s="4"/>
      <c r="M100" s="4"/>
      <c r="N100" s="4"/>
      <c r="O100" s="4"/>
      <c r="P100" s="4"/>
      <c r="Q100" s="1"/>
      <c r="R100" s="1"/>
      <c r="S100" s="4"/>
      <c r="T100" s="6"/>
      <c r="U100" s="6"/>
      <c r="V100" s="1">
        <v>39753</v>
      </c>
      <c r="W100" s="12">
        <v>198005.48199999999</v>
      </c>
      <c r="X100" s="13">
        <v>1034580.563</v>
      </c>
      <c r="Y100" s="13">
        <v>1864092.1169349668</v>
      </c>
      <c r="Z100" s="13">
        <v>2182209.1616414404</v>
      </c>
      <c r="AB100" s="2">
        <v>2.3323</v>
      </c>
      <c r="AC100" s="4"/>
    </row>
    <row r="101" spans="1:29" x14ac:dyDescent="0.25">
      <c r="A101" s="1">
        <v>39783</v>
      </c>
      <c r="B101" s="8">
        <v>193783</v>
      </c>
      <c r="C101" s="4"/>
      <c r="D101" s="5">
        <v>11630.952243000002</v>
      </c>
      <c r="E101" s="5">
        <v>4584.3262340243273</v>
      </c>
      <c r="F101" s="11">
        <f t="shared" si="2"/>
        <v>16215.278477024329</v>
      </c>
      <c r="G101" s="11"/>
      <c r="H101" s="4"/>
      <c r="I101" s="4"/>
      <c r="J101" s="4"/>
      <c r="K101" s="4"/>
      <c r="L101" s="4"/>
      <c r="M101" s="4"/>
      <c r="N101" s="4"/>
      <c r="O101" s="4"/>
      <c r="P101" s="4"/>
      <c r="Q101" s="1"/>
      <c r="R101" s="1"/>
      <c r="S101" s="4"/>
      <c r="T101" s="6"/>
      <c r="U101" s="6"/>
      <c r="V101" s="1">
        <v>39783</v>
      </c>
      <c r="W101" s="9">
        <v>223439.93799999999</v>
      </c>
      <c r="X101" s="9">
        <v>1072986.0660000001</v>
      </c>
      <c r="Y101" s="9">
        <v>1908186.6368352263</v>
      </c>
      <c r="Z101" s="13">
        <v>2242125.9635876371</v>
      </c>
      <c r="AB101" s="2">
        <v>2.3361999999999998</v>
      </c>
      <c r="AC101" s="4"/>
    </row>
    <row r="102" spans="1:29" x14ac:dyDescent="0.25">
      <c r="A102" s="1">
        <v>39814</v>
      </c>
      <c r="B102" s="8">
        <v>188102</v>
      </c>
      <c r="C102" s="4"/>
      <c r="D102" s="5">
        <v>10400.591979000001</v>
      </c>
      <c r="E102" s="5">
        <v>3080.1867005300001</v>
      </c>
      <c r="F102" s="11">
        <f t="shared" si="2"/>
        <v>13480.778679530002</v>
      </c>
      <c r="G102" s="11"/>
      <c r="H102" s="4"/>
      <c r="I102" s="4"/>
      <c r="J102" s="4"/>
      <c r="K102" s="4"/>
      <c r="L102" s="4"/>
      <c r="M102" s="4"/>
      <c r="N102" s="4"/>
      <c r="O102" s="4"/>
      <c r="P102" s="4"/>
      <c r="Q102" s="1"/>
      <c r="R102" s="1"/>
      <c r="S102" s="4"/>
      <c r="T102" s="6"/>
      <c r="U102" s="6"/>
      <c r="V102" s="1">
        <v>39814</v>
      </c>
      <c r="W102" s="9">
        <v>196088.42800000001</v>
      </c>
      <c r="X102" s="9">
        <v>1054280.4180000001</v>
      </c>
      <c r="Y102" s="9">
        <v>1905694.7544652387</v>
      </c>
      <c r="Z102" s="13">
        <v>2233892.9176125489</v>
      </c>
      <c r="AB102" s="2">
        <v>2.3153999999999999</v>
      </c>
      <c r="AC102" s="4"/>
    </row>
    <row r="103" spans="1:29" x14ac:dyDescent="0.25">
      <c r="A103" s="1">
        <v>39845</v>
      </c>
      <c r="B103" s="8">
        <v>186880</v>
      </c>
      <c r="C103" s="4"/>
      <c r="D103" s="5">
        <v>7919.877786</v>
      </c>
      <c r="E103" s="5">
        <v>2825.6632942800002</v>
      </c>
      <c r="F103" s="11">
        <f t="shared" si="2"/>
        <v>10745.54108028</v>
      </c>
      <c r="G103" s="11"/>
      <c r="H103" s="4"/>
      <c r="I103" s="4"/>
      <c r="J103" s="4"/>
      <c r="K103" s="4"/>
      <c r="L103" s="4"/>
      <c r="M103" s="4"/>
      <c r="N103" s="4"/>
      <c r="O103" s="4"/>
      <c r="P103" s="4"/>
      <c r="Q103" s="1"/>
      <c r="R103" s="1"/>
      <c r="S103" s="4"/>
      <c r="T103" s="6"/>
      <c r="U103" s="6"/>
      <c r="V103" s="1">
        <v>39845</v>
      </c>
      <c r="W103" s="9">
        <v>194352.67499999999</v>
      </c>
      <c r="X103" s="9">
        <v>1060217.922</v>
      </c>
      <c r="Y103" s="9">
        <v>1920396.3703548338</v>
      </c>
      <c r="Z103" s="13">
        <v>2251474.6274374477</v>
      </c>
      <c r="AB103" s="2">
        <v>2.3776000000000002</v>
      </c>
      <c r="AC103" s="4"/>
    </row>
    <row r="104" spans="1:29" x14ac:dyDescent="0.25">
      <c r="A104" s="1">
        <v>39873</v>
      </c>
      <c r="B104" s="8">
        <v>190388</v>
      </c>
      <c r="C104" s="4"/>
      <c r="D104" s="5">
        <v>10132.280171000002</v>
      </c>
      <c r="E104" s="5">
        <v>3420.0279361800003</v>
      </c>
      <c r="F104" s="11">
        <f t="shared" si="2"/>
        <v>13552.308107180002</v>
      </c>
      <c r="G104" s="11"/>
      <c r="H104" s="4"/>
      <c r="I104" s="4"/>
      <c r="J104" s="4"/>
      <c r="K104" s="4"/>
      <c r="L104" s="4"/>
      <c r="M104" s="4"/>
      <c r="N104" s="4"/>
      <c r="O104" s="4"/>
      <c r="P104" s="4"/>
      <c r="Q104" s="1"/>
      <c r="R104" s="1"/>
      <c r="S104" s="4"/>
      <c r="T104" s="6"/>
      <c r="U104" s="6"/>
      <c r="V104" s="1">
        <v>39873</v>
      </c>
      <c r="W104" s="9">
        <v>192267.83</v>
      </c>
      <c r="X104" s="9">
        <v>1058016.601</v>
      </c>
      <c r="Y104" s="9">
        <v>1933786.3250513768</v>
      </c>
      <c r="Z104" s="13">
        <v>2272791.812195254</v>
      </c>
      <c r="AB104" s="2">
        <v>2.3144</v>
      </c>
      <c r="AC104" s="4"/>
    </row>
    <row r="105" spans="1:29" x14ac:dyDescent="0.25">
      <c r="A105" s="1">
        <v>39904</v>
      </c>
      <c r="B105" s="8">
        <v>190546</v>
      </c>
      <c r="C105" s="4"/>
      <c r="D105" s="5">
        <v>8693.4042310000004</v>
      </c>
      <c r="E105" s="5">
        <v>3481.3924990099999</v>
      </c>
      <c r="F105" s="11">
        <f t="shared" si="2"/>
        <v>12174.796730010001</v>
      </c>
      <c r="G105" s="11"/>
      <c r="H105" s="4"/>
      <c r="I105" s="4"/>
      <c r="J105" s="4"/>
      <c r="K105" s="4"/>
      <c r="L105" s="4"/>
      <c r="M105" s="4"/>
      <c r="N105" s="4"/>
      <c r="O105" s="4"/>
      <c r="P105" s="4"/>
      <c r="Q105" s="1"/>
      <c r="R105" s="1"/>
      <c r="S105" s="4"/>
      <c r="T105" s="6"/>
      <c r="U105" s="6"/>
      <c r="V105" s="1">
        <v>39904</v>
      </c>
      <c r="W105" s="9">
        <v>194452.27</v>
      </c>
      <c r="X105" s="9">
        <v>1062112.8230000001</v>
      </c>
      <c r="Y105" s="9">
        <v>1958244.2400657942</v>
      </c>
      <c r="Z105" s="13">
        <v>2288626.5014381832</v>
      </c>
      <c r="AB105" s="2">
        <v>2.1775000000000002</v>
      </c>
      <c r="AC105" s="4"/>
    </row>
    <row r="106" spans="1:29" x14ac:dyDescent="0.25">
      <c r="A106" s="1">
        <v>39934</v>
      </c>
      <c r="B106" s="8">
        <v>195264</v>
      </c>
      <c r="C106" s="4"/>
      <c r="D106" s="5">
        <v>9431.2274149999994</v>
      </c>
      <c r="E106" s="5">
        <v>3520.7009763199994</v>
      </c>
      <c r="F106" s="11">
        <f t="shared" si="2"/>
        <v>12951.928391319998</v>
      </c>
      <c r="G106" s="11"/>
      <c r="H106" s="4"/>
      <c r="I106" s="4"/>
      <c r="J106" s="4"/>
      <c r="K106" s="4"/>
      <c r="L106" s="4"/>
      <c r="M106" s="4"/>
      <c r="N106" s="4"/>
      <c r="O106" s="4"/>
      <c r="P106" s="4"/>
      <c r="Q106" s="1"/>
      <c r="R106" s="1"/>
      <c r="S106" s="4"/>
      <c r="T106" s="6"/>
      <c r="U106" s="6"/>
      <c r="V106" s="1">
        <v>39934</v>
      </c>
      <c r="W106" s="9">
        <v>195756.45699999999</v>
      </c>
      <c r="X106" s="9">
        <v>1074877.0249999999</v>
      </c>
      <c r="Y106" s="9">
        <v>1989065.7042619998</v>
      </c>
      <c r="Z106" s="13">
        <v>2322524.5872959117</v>
      </c>
      <c r="AB106" s="2">
        <v>1.9722</v>
      </c>
      <c r="AC106" s="4"/>
    </row>
    <row r="107" spans="1:29" x14ac:dyDescent="0.25">
      <c r="A107" s="1">
        <v>39965</v>
      </c>
      <c r="B107" s="8">
        <v>201467</v>
      </c>
      <c r="C107" s="4"/>
      <c r="D107" s="5">
        <v>9941.3895780000003</v>
      </c>
      <c r="E107" s="5">
        <v>3939.5075362899997</v>
      </c>
      <c r="F107" s="11">
        <f t="shared" si="2"/>
        <v>13880.897114290001</v>
      </c>
      <c r="G107" s="11"/>
      <c r="H107" s="4"/>
      <c r="I107" s="4"/>
      <c r="J107" s="4"/>
      <c r="K107" s="4"/>
      <c r="L107" s="4"/>
      <c r="M107" s="4"/>
      <c r="N107" s="4"/>
      <c r="O107" s="4"/>
      <c r="P107" s="4"/>
      <c r="Q107" s="1"/>
      <c r="R107" s="1"/>
      <c r="S107" s="4"/>
      <c r="T107" s="6"/>
      <c r="U107" s="6"/>
      <c r="V107" s="1">
        <v>39965</v>
      </c>
      <c r="W107" s="9">
        <v>202225.47700000001</v>
      </c>
      <c r="X107" s="9">
        <v>1095141.4040000001</v>
      </c>
      <c r="Y107" s="9">
        <v>2009821.353186911</v>
      </c>
      <c r="Z107" s="13">
        <v>2342257.9190656063</v>
      </c>
      <c r="AB107" s="2">
        <v>1.9508000000000001</v>
      </c>
      <c r="AC107" s="4"/>
    </row>
    <row r="108" spans="1:29" x14ac:dyDescent="0.25">
      <c r="A108" s="1">
        <v>39995</v>
      </c>
      <c r="B108" s="8">
        <v>207363</v>
      </c>
      <c r="C108" s="4"/>
      <c r="D108" s="5">
        <v>11331.397692</v>
      </c>
      <c r="E108" s="5">
        <v>4062.7641701399998</v>
      </c>
      <c r="F108" s="11">
        <f t="shared" si="2"/>
        <v>15394.161862140001</v>
      </c>
      <c r="G108" s="11"/>
      <c r="H108" s="4"/>
      <c r="I108" s="4"/>
      <c r="J108" s="4"/>
      <c r="K108" s="4"/>
      <c r="L108" s="4"/>
      <c r="M108" s="4"/>
      <c r="N108" s="4"/>
      <c r="O108" s="4"/>
      <c r="P108" s="4"/>
      <c r="Q108" s="1"/>
      <c r="R108" s="1"/>
      <c r="S108" s="4"/>
      <c r="T108" s="6"/>
      <c r="U108" s="6"/>
      <c r="V108" s="1">
        <v>39995</v>
      </c>
      <c r="W108" s="9">
        <v>198240.019</v>
      </c>
      <c r="X108" s="9">
        <v>1098611.9739999999</v>
      </c>
      <c r="Y108" s="9">
        <v>2037664.5105797953</v>
      </c>
      <c r="Z108" s="13">
        <v>2393245.3831409914</v>
      </c>
      <c r="AB108" s="2">
        <v>1.8717999999999999</v>
      </c>
      <c r="AC108" s="4"/>
    </row>
    <row r="109" spans="1:29" x14ac:dyDescent="0.25">
      <c r="A109" s="1">
        <v>40026</v>
      </c>
      <c r="B109" s="8">
        <v>215744</v>
      </c>
      <c r="C109" s="4"/>
      <c r="D109" s="5">
        <v>10865.690935000001</v>
      </c>
      <c r="E109" s="5">
        <v>3735.7251035700006</v>
      </c>
      <c r="F109" s="11">
        <f t="shared" si="2"/>
        <v>14601.416038570002</v>
      </c>
      <c r="G109" s="11"/>
      <c r="H109" s="4"/>
      <c r="I109" s="4"/>
      <c r="J109" s="4"/>
      <c r="K109" s="4"/>
      <c r="L109" s="4"/>
      <c r="M109" s="4"/>
      <c r="N109" s="4"/>
      <c r="O109" s="4"/>
      <c r="P109" s="4"/>
      <c r="Q109" s="1"/>
      <c r="R109" s="1"/>
      <c r="S109" s="4"/>
      <c r="T109" s="6"/>
      <c r="U109" s="6"/>
      <c r="V109" s="1">
        <v>40026</v>
      </c>
      <c r="W109" s="9">
        <v>202573.93100000001</v>
      </c>
      <c r="X109" s="9">
        <v>1104712.956</v>
      </c>
      <c r="Y109" s="9">
        <v>2072365.2427422183</v>
      </c>
      <c r="Z109" s="13">
        <v>2432446.7295689853</v>
      </c>
      <c r="AB109" s="2">
        <v>1.8855999999999999</v>
      </c>
      <c r="AC109" s="4"/>
    </row>
    <row r="110" spans="1:29" x14ac:dyDescent="0.25">
      <c r="A110" s="1">
        <v>40057</v>
      </c>
      <c r="B110" s="8">
        <v>221629</v>
      </c>
      <c r="C110" s="4"/>
      <c r="D110" s="5">
        <v>12624.699708999999</v>
      </c>
      <c r="E110" s="5">
        <v>4209.8336233199998</v>
      </c>
      <c r="F110" s="11">
        <f t="shared" si="2"/>
        <v>16834.533332319999</v>
      </c>
      <c r="G110" s="11"/>
      <c r="H110" s="4"/>
      <c r="I110" s="4"/>
      <c r="J110" s="4"/>
      <c r="K110" s="4"/>
      <c r="L110" s="4"/>
      <c r="M110" s="4"/>
      <c r="N110" s="4"/>
      <c r="O110" s="4"/>
      <c r="P110" s="4"/>
      <c r="Q110" s="1"/>
      <c r="R110" s="1"/>
      <c r="S110" s="4"/>
      <c r="T110" s="6"/>
      <c r="U110" s="6"/>
      <c r="V110" s="1">
        <v>40057</v>
      </c>
      <c r="W110" s="9">
        <v>209646.99100000001</v>
      </c>
      <c r="X110" s="9">
        <v>1121188.557</v>
      </c>
      <c r="Y110" s="9">
        <v>2115608.628815508</v>
      </c>
      <c r="Z110" s="13">
        <v>2481984.9204888381</v>
      </c>
      <c r="AB110" s="2">
        <v>1.7773000000000001</v>
      </c>
      <c r="AC110" s="4"/>
    </row>
    <row r="111" spans="1:29" x14ac:dyDescent="0.25">
      <c r="A111" s="1">
        <v>40087</v>
      </c>
      <c r="B111" s="8">
        <v>231123</v>
      </c>
      <c r="C111" s="4"/>
      <c r="D111" s="5">
        <v>12833.593022999998</v>
      </c>
      <c r="E111" s="5">
        <v>4491.4561072400011</v>
      </c>
      <c r="F111" s="11">
        <f t="shared" si="2"/>
        <v>17325.049130239997</v>
      </c>
      <c r="G111" s="11"/>
      <c r="H111" s="4"/>
      <c r="I111" s="4"/>
      <c r="J111" s="4"/>
      <c r="K111" s="4"/>
      <c r="L111" s="4"/>
      <c r="M111" s="4"/>
      <c r="N111" s="4"/>
      <c r="O111" s="4"/>
      <c r="P111" s="4"/>
      <c r="Q111" s="1"/>
      <c r="R111" s="1"/>
      <c r="S111" s="4"/>
      <c r="T111" s="6"/>
      <c r="U111" s="6"/>
      <c r="V111" s="1">
        <v>40087</v>
      </c>
      <c r="W111" s="9">
        <v>209710.12299999999</v>
      </c>
      <c r="X111" s="9">
        <v>1116967.8489999999</v>
      </c>
      <c r="Y111" s="9">
        <v>2130886.282899424</v>
      </c>
      <c r="Z111" s="13">
        <v>2516552.5807365938</v>
      </c>
      <c r="AB111" s="2">
        <v>1.7432000000000001</v>
      </c>
      <c r="AC111" s="4"/>
    </row>
    <row r="112" spans="1:29" x14ac:dyDescent="0.25">
      <c r="A112" s="1">
        <v>40118</v>
      </c>
      <c r="B112" s="8">
        <v>236660</v>
      </c>
      <c r="C112" s="4"/>
      <c r="D112" s="5">
        <v>12112.196341000001</v>
      </c>
      <c r="E112" s="5">
        <v>3972.7377566</v>
      </c>
      <c r="F112" s="11">
        <f t="shared" si="2"/>
        <v>16084.9340976</v>
      </c>
      <c r="G112" s="11"/>
      <c r="H112" s="4"/>
      <c r="I112" s="4"/>
      <c r="J112" s="4"/>
      <c r="K112" s="4"/>
      <c r="L112" s="4"/>
      <c r="M112" s="4"/>
      <c r="N112" s="4"/>
      <c r="O112" s="4"/>
      <c r="P112" s="4"/>
      <c r="Q112" s="1"/>
      <c r="R112" s="1"/>
      <c r="S112" s="4"/>
      <c r="T112" s="6"/>
      <c r="U112" s="6"/>
      <c r="V112" s="1">
        <v>40118</v>
      </c>
      <c r="W112" s="9">
        <v>220454.79699999999</v>
      </c>
      <c r="X112" s="9">
        <v>1131999.7139999999</v>
      </c>
      <c r="Y112" s="9">
        <v>2160941.5608852888</v>
      </c>
      <c r="Z112" s="13">
        <v>2551441.7329768701</v>
      </c>
      <c r="AB112" s="2">
        <v>1.7497</v>
      </c>
      <c r="AC112" s="4"/>
    </row>
    <row r="113" spans="1:29" x14ac:dyDescent="0.25">
      <c r="A113" s="1">
        <v>40148</v>
      </c>
      <c r="B113" s="8">
        <v>238520</v>
      </c>
      <c r="C113" s="4"/>
      <c r="D113" s="5">
        <v>12365.140094999999</v>
      </c>
      <c r="E113" s="5">
        <v>4920.7331018899995</v>
      </c>
      <c r="F113" s="11">
        <f t="shared" si="2"/>
        <v>17285.873196889999</v>
      </c>
      <c r="G113" s="11"/>
      <c r="H113" s="4"/>
      <c r="I113" s="4"/>
      <c r="J113" s="4"/>
      <c r="K113" s="4"/>
      <c r="L113" s="4"/>
      <c r="M113" s="4"/>
      <c r="N113" s="4"/>
      <c r="O113" s="4"/>
      <c r="P113" s="4"/>
      <c r="Q113" s="1"/>
      <c r="R113" s="1"/>
      <c r="S113" s="4"/>
      <c r="T113" s="6"/>
      <c r="U113" s="6"/>
      <c r="V113" s="1">
        <v>40148</v>
      </c>
      <c r="W113" s="9">
        <v>250234</v>
      </c>
      <c r="X113" s="9">
        <v>1167424</v>
      </c>
      <c r="Y113" s="9">
        <v>2206320</v>
      </c>
      <c r="Z113" s="13">
        <v>2604910.6457031663</v>
      </c>
      <c r="AB113" s="2">
        <v>1.7403999999999999</v>
      </c>
      <c r="AC113" s="4"/>
    </row>
    <row r="114" spans="1:29" x14ac:dyDescent="0.25">
      <c r="A114" s="1">
        <v>40179</v>
      </c>
      <c r="B114" s="8">
        <v>240484</v>
      </c>
      <c r="C114" s="4"/>
      <c r="D114" s="5">
        <v>11560.473766879999</v>
      </c>
      <c r="E114" s="5">
        <v>4061.3701553800001</v>
      </c>
      <c r="F114" s="11">
        <f t="shared" si="2"/>
        <v>15621.843922259999</v>
      </c>
      <c r="G114" s="11"/>
      <c r="H114" s="4"/>
      <c r="I114" s="4"/>
      <c r="J114" s="4"/>
      <c r="K114" s="4"/>
      <c r="L114" s="4"/>
      <c r="M114" s="4"/>
      <c r="N114" s="4"/>
      <c r="O114" s="4"/>
      <c r="P114" s="4"/>
      <c r="Q114" s="1"/>
      <c r="R114" s="1"/>
      <c r="S114" s="4"/>
      <c r="T114" s="6"/>
      <c r="U114" s="6"/>
      <c r="V114" s="1">
        <v>40179</v>
      </c>
      <c r="W114" s="9">
        <v>227474.986</v>
      </c>
      <c r="X114" s="9">
        <v>1146428.588</v>
      </c>
      <c r="Y114" s="9">
        <v>2194984.3133045924</v>
      </c>
      <c r="Z114" s="13">
        <v>2596399.8356248569</v>
      </c>
      <c r="AB114" s="2">
        <v>1.8740000000000001</v>
      </c>
      <c r="AC114" s="4"/>
    </row>
    <row r="115" spans="1:29" x14ac:dyDescent="0.25">
      <c r="A115" s="1">
        <v>40210</v>
      </c>
      <c r="B115" s="8">
        <v>241082</v>
      </c>
      <c r="C115" s="4"/>
      <c r="D115" s="5">
        <v>11887.03407562</v>
      </c>
      <c r="E115" s="5">
        <v>3963.3684064700001</v>
      </c>
      <c r="F115" s="11">
        <f t="shared" si="2"/>
        <v>15850.402482090001</v>
      </c>
      <c r="G115" s="11"/>
      <c r="H115" s="4"/>
      <c r="I115" s="4"/>
      <c r="J115" s="4"/>
      <c r="K115" s="4"/>
      <c r="L115" s="4"/>
      <c r="M115" s="4"/>
      <c r="N115" s="4"/>
      <c r="O115" s="4"/>
      <c r="P115" s="4"/>
      <c r="Q115" s="1"/>
      <c r="R115" s="1"/>
      <c r="S115" s="4"/>
      <c r="T115" s="6"/>
      <c r="U115" s="6"/>
      <c r="V115" s="1">
        <v>40210</v>
      </c>
      <c r="W115" s="9">
        <v>225059.83799999999</v>
      </c>
      <c r="X115" s="9">
        <v>1149968.6950000001</v>
      </c>
      <c r="Y115" s="9">
        <v>2202442.9366030418</v>
      </c>
      <c r="Z115" s="13">
        <v>2619849.574968562</v>
      </c>
      <c r="AB115" s="2">
        <v>1.8102</v>
      </c>
      <c r="AC115" s="4"/>
    </row>
    <row r="116" spans="1:29" x14ac:dyDescent="0.25">
      <c r="A116" s="1">
        <v>40238</v>
      </c>
      <c r="B116" s="8">
        <v>243762</v>
      </c>
      <c r="C116" s="4"/>
      <c r="D116" s="5">
        <v>15125.64560217</v>
      </c>
      <c r="E116" s="5">
        <v>5302.0601352299982</v>
      </c>
      <c r="F116" s="11">
        <f t="shared" si="2"/>
        <v>20427.7057374</v>
      </c>
      <c r="G116" s="11"/>
      <c r="H116" s="4"/>
      <c r="I116" s="4"/>
      <c r="J116" s="4"/>
      <c r="K116" s="4"/>
      <c r="L116" s="4"/>
      <c r="M116" s="4"/>
      <c r="N116" s="4"/>
      <c r="O116" s="4"/>
      <c r="P116" s="4"/>
      <c r="Q116" s="1"/>
      <c r="R116" s="1"/>
      <c r="S116" s="4"/>
      <c r="T116" s="6"/>
      <c r="U116" s="6"/>
      <c r="V116" s="1">
        <v>40238</v>
      </c>
      <c r="W116" s="9">
        <v>229296.81099999999</v>
      </c>
      <c r="X116" s="9">
        <v>1162640.0120000001</v>
      </c>
      <c r="Y116" s="9">
        <v>2233577.0833316264</v>
      </c>
      <c r="Z116" s="13">
        <v>2661130.1958282874</v>
      </c>
      <c r="AB116" s="2">
        <v>1.7802</v>
      </c>
      <c r="AC116" s="4"/>
    </row>
    <row r="117" spans="1:29" x14ac:dyDescent="0.25">
      <c r="A117" s="1">
        <v>40269</v>
      </c>
      <c r="B117" s="8">
        <v>247292</v>
      </c>
      <c r="C117" s="4"/>
      <c r="D117" s="5">
        <v>13964.931929180002</v>
      </c>
      <c r="E117" s="5">
        <v>4501.4063909399993</v>
      </c>
      <c r="F117" s="11">
        <f t="shared" si="2"/>
        <v>18466.338320120001</v>
      </c>
      <c r="G117" s="11"/>
      <c r="H117" s="4"/>
      <c r="I117" s="4"/>
      <c r="J117" s="4"/>
      <c r="K117" s="4"/>
      <c r="L117" s="4"/>
      <c r="M117" s="4"/>
      <c r="N117" s="4"/>
      <c r="O117" s="4"/>
      <c r="P117" s="4"/>
      <c r="Q117" s="1"/>
      <c r="R117" s="1"/>
      <c r="S117" s="4"/>
      <c r="T117" s="6"/>
      <c r="U117" s="6"/>
      <c r="V117" s="1">
        <v>40269</v>
      </c>
      <c r="W117" s="9">
        <v>228663.25399999999</v>
      </c>
      <c r="X117" s="9">
        <v>1158508.716</v>
      </c>
      <c r="Y117" s="9">
        <v>2227203.7046706853</v>
      </c>
      <c r="Z117" s="13">
        <v>2655528.9608168514</v>
      </c>
      <c r="AB117" s="2">
        <v>1.7298</v>
      </c>
      <c r="AC117" s="4"/>
    </row>
    <row r="118" spans="1:29" x14ac:dyDescent="0.25">
      <c r="A118" s="1">
        <v>40299</v>
      </c>
      <c r="B118" s="8">
        <v>249846</v>
      </c>
      <c r="C118" s="4"/>
      <c r="D118" s="5">
        <v>14352.955431029999</v>
      </c>
      <c r="E118" s="5">
        <v>4759.1143217399995</v>
      </c>
      <c r="F118" s="11">
        <f t="shared" si="2"/>
        <v>19112.069752769999</v>
      </c>
      <c r="G118" s="11"/>
      <c r="H118" s="4"/>
      <c r="I118" s="4"/>
      <c r="J118" s="4"/>
      <c r="K118" s="4"/>
      <c r="L118" s="4"/>
      <c r="M118" s="4"/>
      <c r="N118" s="4"/>
      <c r="O118" s="4"/>
      <c r="P118" s="4"/>
      <c r="Q118" s="1"/>
      <c r="R118" s="1"/>
      <c r="S118" s="4"/>
      <c r="T118" s="6"/>
      <c r="U118" s="6"/>
      <c r="V118" s="1">
        <v>40299</v>
      </c>
      <c r="W118" s="9">
        <v>231206.16</v>
      </c>
      <c r="X118" s="9">
        <v>1172262.3540000001</v>
      </c>
      <c r="Y118" s="9">
        <v>2253843.6283687549</v>
      </c>
      <c r="Z118" s="13">
        <v>2693082.6661246303</v>
      </c>
      <c r="AB118" s="2">
        <v>1.8159000000000001</v>
      </c>
      <c r="AC118" s="4"/>
    </row>
    <row r="119" spans="1:29" x14ac:dyDescent="0.25">
      <c r="A119" s="1">
        <v>40330</v>
      </c>
      <c r="B119" s="8">
        <v>253114</v>
      </c>
      <c r="C119" s="4"/>
      <c r="D119" s="5">
        <v>14927.75334918</v>
      </c>
      <c r="E119" s="5">
        <v>4991.0898696900003</v>
      </c>
      <c r="F119" s="11">
        <f t="shared" si="2"/>
        <v>19918.843218870003</v>
      </c>
      <c r="G119" s="11"/>
      <c r="H119" s="4"/>
      <c r="I119" s="4"/>
      <c r="J119" s="4"/>
      <c r="K119" s="4"/>
      <c r="L119" s="4"/>
      <c r="M119" s="4"/>
      <c r="N119" s="4"/>
      <c r="O119" s="4"/>
      <c r="P119" s="4"/>
      <c r="Q119" s="1"/>
      <c r="R119" s="1"/>
      <c r="S119" s="4"/>
      <c r="T119" s="6"/>
      <c r="U119" s="6"/>
      <c r="V119" s="1">
        <v>40330</v>
      </c>
      <c r="W119" s="9">
        <v>234716.609</v>
      </c>
      <c r="X119" s="9">
        <v>1191152.9650000001</v>
      </c>
      <c r="Y119" s="9">
        <v>2283560.8789293854</v>
      </c>
      <c r="Z119" s="13">
        <v>2739812.4292783262</v>
      </c>
      <c r="AB119" s="2">
        <v>1.8007</v>
      </c>
      <c r="AC119" s="4"/>
    </row>
    <row r="120" spans="1:29" x14ac:dyDescent="0.25">
      <c r="A120" s="1">
        <v>40360</v>
      </c>
      <c r="B120" s="8">
        <v>257299</v>
      </c>
      <c r="C120" s="4"/>
      <c r="D120" s="5">
        <v>16428.504347149999</v>
      </c>
      <c r="E120" s="5">
        <v>5237.8707626199994</v>
      </c>
      <c r="F120" s="11">
        <f t="shared" si="2"/>
        <v>21666.375109770001</v>
      </c>
      <c r="G120" s="11"/>
      <c r="H120" s="4"/>
      <c r="I120" s="4"/>
      <c r="J120" s="4"/>
      <c r="K120" s="4"/>
      <c r="L120" s="4"/>
      <c r="M120" s="4"/>
      <c r="N120" s="4"/>
      <c r="O120" s="4"/>
      <c r="P120" s="4"/>
      <c r="Q120" s="1"/>
      <c r="R120" s="1"/>
      <c r="S120" s="4"/>
      <c r="T120" s="6"/>
      <c r="U120" s="6"/>
      <c r="V120" s="1">
        <v>40360</v>
      </c>
      <c r="W120" s="9">
        <v>235838.14300000001</v>
      </c>
      <c r="X120" s="9">
        <v>1202007.838</v>
      </c>
      <c r="Y120" s="9">
        <v>2321858.6039224253</v>
      </c>
      <c r="Z120" s="13">
        <v>2776360.1113256388</v>
      </c>
      <c r="AB120" s="2">
        <v>1.7564</v>
      </c>
      <c r="AC120" s="4"/>
    </row>
    <row r="121" spans="1:29" x14ac:dyDescent="0.25">
      <c r="A121" s="1">
        <v>40391</v>
      </c>
      <c r="B121" s="8">
        <v>261320</v>
      </c>
      <c r="C121" s="4"/>
      <c r="D121" s="5">
        <v>16924.40200966</v>
      </c>
      <c r="E121" s="5">
        <v>5028.4932391100001</v>
      </c>
      <c r="F121" s="11">
        <f t="shared" si="2"/>
        <v>21952.895248770001</v>
      </c>
      <c r="G121" s="11"/>
      <c r="H121" s="4"/>
      <c r="I121" s="4"/>
      <c r="J121" s="4"/>
      <c r="K121" s="4"/>
      <c r="L121" s="4"/>
      <c r="M121" s="4"/>
      <c r="N121" s="4"/>
      <c r="O121" s="4"/>
      <c r="P121" s="4"/>
      <c r="Q121" s="1"/>
      <c r="R121" s="1"/>
      <c r="S121" s="4"/>
      <c r="T121" s="6"/>
      <c r="U121" s="6"/>
      <c r="V121" s="1">
        <v>40391</v>
      </c>
      <c r="W121" s="9">
        <v>242749.1</v>
      </c>
      <c r="X121" s="9">
        <v>1226483.557</v>
      </c>
      <c r="Y121" s="9">
        <v>2370446.1286275024</v>
      </c>
      <c r="Z121" s="13">
        <v>2838368.618011449</v>
      </c>
      <c r="AB121" s="2">
        <v>1.7552000000000001</v>
      </c>
      <c r="AC121" s="4"/>
    </row>
    <row r="122" spans="1:29" x14ac:dyDescent="0.25">
      <c r="A122" s="1">
        <v>40422</v>
      </c>
      <c r="B122" s="8">
        <v>275206</v>
      </c>
      <c r="C122" s="4"/>
      <c r="D122" s="5">
        <v>17845.154032219998</v>
      </c>
      <c r="E122" s="5">
        <v>5464.3697518199997</v>
      </c>
      <c r="F122" s="11">
        <f t="shared" si="2"/>
        <v>23309.523784039997</v>
      </c>
      <c r="G122" s="11"/>
      <c r="H122" s="4"/>
      <c r="I122" s="4"/>
      <c r="J122" s="4"/>
      <c r="K122" s="4"/>
      <c r="L122" s="4"/>
      <c r="M122" s="4"/>
      <c r="N122" s="4"/>
      <c r="O122" s="4"/>
      <c r="P122" s="4"/>
      <c r="Q122" s="1"/>
      <c r="R122" s="1"/>
      <c r="S122" s="4"/>
      <c r="T122" s="6"/>
      <c r="U122" s="6"/>
      <c r="V122" s="1">
        <v>40422</v>
      </c>
      <c r="W122" s="9">
        <v>248741.59299999999</v>
      </c>
      <c r="X122" s="9">
        <v>1255626.5260000001</v>
      </c>
      <c r="Y122" s="9">
        <v>2427742.2876772811</v>
      </c>
      <c r="Z122" s="13">
        <v>2943037.8500073384</v>
      </c>
      <c r="AB122" s="2">
        <v>1.6934</v>
      </c>
      <c r="AC122" s="4"/>
    </row>
    <row r="123" spans="1:29" x14ac:dyDescent="0.25">
      <c r="A123" s="1">
        <v>40452</v>
      </c>
      <c r="B123" s="8">
        <v>284930</v>
      </c>
      <c r="C123" s="4"/>
      <c r="D123" s="5">
        <v>16644.052707589999</v>
      </c>
      <c r="E123" s="5">
        <v>5505.3565067199997</v>
      </c>
      <c r="F123" s="11">
        <f t="shared" si="2"/>
        <v>22149.409214309999</v>
      </c>
      <c r="G123" s="11"/>
      <c r="H123" s="4"/>
      <c r="I123" s="4"/>
      <c r="J123" s="4"/>
      <c r="K123" s="4"/>
      <c r="L123" s="4"/>
      <c r="M123" s="4"/>
      <c r="N123" s="4"/>
      <c r="O123" s="4"/>
      <c r="P123" s="4"/>
      <c r="Q123" s="1"/>
      <c r="R123" s="1"/>
      <c r="S123" s="4"/>
      <c r="T123" s="6"/>
      <c r="U123" s="6"/>
      <c r="V123" s="1">
        <v>40452</v>
      </c>
      <c r="W123" s="9">
        <v>249713.851</v>
      </c>
      <c r="X123" s="9">
        <v>1268275.905</v>
      </c>
      <c r="Y123" s="9">
        <v>2467603.6084452602</v>
      </c>
      <c r="Z123" s="13">
        <v>2957950.633484323</v>
      </c>
      <c r="AB123" s="2">
        <v>1.7005999999999999</v>
      </c>
      <c r="AC123" s="4"/>
    </row>
    <row r="124" spans="1:29" x14ac:dyDescent="0.25">
      <c r="A124" s="1">
        <v>40483</v>
      </c>
      <c r="B124" s="8">
        <v>285461</v>
      </c>
      <c r="C124" s="4"/>
      <c r="D124" s="5">
        <v>17498.367359849995</v>
      </c>
      <c r="E124" s="5">
        <v>5289.82262429</v>
      </c>
      <c r="F124" s="11">
        <f t="shared" si="2"/>
        <v>22788.189984139994</v>
      </c>
      <c r="G124" s="11"/>
      <c r="H124" s="4"/>
      <c r="I124" s="4"/>
      <c r="J124" s="4"/>
      <c r="K124" s="4"/>
      <c r="L124" s="4"/>
      <c r="M124" s="4"/>
      <c r="N124" s="4"/>
      <c r="O124" s="4"/>
      <c r="P124" s="4"/>
      <c r="Q124" s="1"/>
      <c r="R124" s="1"/>
      <c r="S124" s="4"/>
      <c r="T124" s="6"/>
      <c r="U124" s="6"/>
      <c r="V124" s="1">
        <v>40483</v>
      </c>
      <c r="W124" s="9">
        <v>258546.65092608088</v>
      </c>
      <c r="X124" s="9">
        <v>1300994.4169260808</v>
      </c>
      <c r="Y124" s="9">
        <v>2497046.7497410607</v>
      </c>
      <c r="Z124" s="13">
        <v>2988245.3141219099</v>
      </c>
      <c r="AB124" s="2">
        <v>1.7153</v>
      </c>
      <c r="AC124" s="4"/>
    </row>
    <row r="125" spans="1:29" x14ac:dyDescent="0.25">
      <c r="A125" s="1">
        <v>40513</v>
      </c>
      <c r="B125" s="8">
        <v>288575</v>
      </c>
      <c r="C125" s="4"/>
      <c r="D125" s="5">
        <v>15673.832830560001</v>
      </c>
      <c r="E125" s="5">
        <v>6723.4605544799997</v>
      </c>
      <c r="F125" s="11">
        <f t="shared" si="2"/>
        <v>22397.29338504</v>
      </c>
      <c r="G125" s="11"/>
      <c r="H125" s="4"/>
      <c r="I125" s="4"/>
      <c r="J125" s="4"/>
      <c r="K125" s="4"/>
      <c r="L125" s="4"/>
      <c r="M125" s="4"/>
      <c r="N125" s="4"/>
      <c r="O125" s="4"/>
      <c r="P125" s="4"/>
      <c r="Q125" s="1"/>
      <c r="R125" s="1"/>
      <c r="S125" s="4"/>
      <c r="T125" s="6"/>
      <c r="U125" s="6"/>
      <c r="V125" s="1">
        <v>40513</v>
      </c>
      <c r="W125" s="9">
        <v>280141.43038392236</v>
      </c>
      <c r="X125" s="9">
        <v>1360654.2463839224</v>
      </c>
      <c r="Y125" s="9">
        <v>2548004.6966177123</v>
      </c>
      <c r="Z125" s="13">
        <v>3038760.4017087556</v>
      </c>
      <c r="AB125" s="2">
        <v>1.6654</v>
      </c>
      <c r="AC125" s="4"/>
    </row>
    <row r="126" spans="1:29" x14ac:dyDescent="0.25">
      <c r="A126" s="1">
        <v>40544</v>
      </c>
      <c r="B126" s="8">
        <v>297696</v>
      </c>
      <c r="C126" s="4"/>
      <c r="D126" s="5">
        <v>14955.001971420001</v>
      </c>
      <c r="E126" s="5">
        <v>5523.8768413800008</v>
      </c>
      <c r="F126" s="11">
        <f t="shared" si="2"/>
        <v>20478.878812800001</v>
      </c>
      <c r="G126" s="11"/>
      <c r="H126" s="4"/>
      <c r="I126" s="4"/>
      <c r="J126" s="4"/>
      <c r="K126" s="4"/>
      <c r="L126" s="4"/>
      <c r="M126" s="4"/>
      <c r="N126" s="4"/>
      <c r="O126" s="4"/>
      <c r="P126" s="4"/>
      <c r="Q126" s="1"/>
      <c r="R126" s="1"/>
      <c r="S126" s="4"/>
      <c r="T126" s="6"/>
      <c r="U126" s="6"/>
      <c r="V126" s="1">
        <v>40544</v>
      </c>
      <c r="W126" s="14">
        <v>257448.53200000001</v>
      </c>
      <c r="X126" s="15">
        <v>1348030.5649999999</v>
      </c>
      <c r="Y126" s="15">
        <v>2554397.1353886002</v>
      </c>
      <c r="Z126" s="13">
        <v>3044763.7772101518</v>
      </c>
      <c r="AB126" s="2">
        <v>1.6726000000000001</v>
      </c>
      <c r="AC126" s="4"/>
    </row>
    <row r="127" spans="1:29" x14ac:dyDescent="0.25">
      <c r="A127" s="1">
        <v>40575</v>
      </c>
      <c r="B127" s="8">
        <v>307516</v>
      </c>
      <c r="C127" s="4"/>
      <c r="D127" s="5">
        <v>15673.81260223</v>
      </c>
      <c r="E127" s="5">
        <v>5007.7640807099997</v>
      </c>
      <c r="F127" s="11">
        <f t="shared" si="2"/>
        <v>20681.576682940002</v>
      </c>
      <c r="G127" s="11"/>
      <c r="H127" s="4"/>
      <c r="I127" s="4"/>
      <c r="J127" s="4"/>
      <c r="K127" s="4"/>
      <c r="L127" s="4"/>
      <c r="M127" s="4"/>
      <c r="N127" s="4"/>
      <c r="O127" s="4"/>
      <c r="P127" s="4"/>
      <c r="Q127" s="1"/>
      <c r="R127" s="1"/>
      <c r="S127" s="4"/>
      <c r="T127" s="6"/>
      <c r="U127" s="6"/>
      <c r="V127" s="1">
        <v>40575</v>
      </c>
      <c r="W127" s="14">
        <v>254481.492</v>
      </c>
      <c r="X127" s="15">
        <v>1367532.5640000002</v>
      </c>
      <c r="Y127" s="15">
        <v>2607902.6962364898</v>
      </c>
      <c r="Z127" s="13">
        <v>3108018.3963402072</v>
      </c>
      <c r="AB127" s="2">
        <v>1.6604000000000001</v>
      </c>
      <c r="AC127" s="4"/>
    </row>
    <row r="128" spans="1:29" x14ac:dyDescent="0.25">
      <c r="A128" s="1">
        <v>40603</v>
      </c>
      <c r="B128" s="8">
        <v>317146</v>
      </c>
      <c r="C128" s="4"/>
      <c r="D128" s="5">
        <v>17864.911781180002</v>
      </c>
      <c r="E128" s="5">
        <v>5866.0104979999996</v>
      </c>
      <c r="F128" s="11">
        <f t="shared" si="2"/>
        <v>23730.922279180002</v>
      </c>
      <c r="G128" s="11"/>
      <c r="H128" s="4"/>
      <c r="I128" s="4"/>
      <c r="J128" s="4"/>
      <c r="K128" s="4"/>
      <c r="L128" s="4"/>
      <c r="M128" s="4"/>
      <c r="N128" s="4"/>
      <c r="O128" s="4"/>
      <c r="P128" s="4"/>
      <c r="Q128" s="1"/>
      <c r="R128" s="1"/>
      <c r="S128" s="4"/>
      <c r="T128" s="6"/>
      <c r="U128" s="6"/>
      <c r="V128" s="1">
        <v>40603</v>
      </c>
      <c r="W128" s="14">
        <v>251848.86199999999</v>
      </c>
      <c r="X128" s="15">
        <v>1393939.1069999998</v>
      </c>
      <c r="Y128" s="15">
        <v>2643343.8055939497</v>
      </c>
      <c r="Z128" s="13">
        <v>3141177.1556144217</v>
      </c>
      <c r="AB128" s="2">
        <v>1.6278999999999999</v>
      </c>
      <c r="AC128" s="4"/>
    </row>
    <row r="129" spans="1:29" x14ac:dyDescent="0.25">
      <c r="A129" s="1">
        <v>40634</v>
      </c>
      <c r="B129" s="8">
        <v>328062</v>
      </c>
      <c r="C129" s="4"/>
      <c r="D129" s="5">
        <v>18454.962101859997</v>
      </c>
      <c r="E129" s="5">
        <v>5928.9692683700005</v>
      </c>
      <c r="F129" s="11">
        <f t="shared" si="2"/>
        <v>24383.931370229999</v>
      </c>
      <c r="G129" s="11"/>
      <c r="H129" s="4"/>
      <c r="I129" s="4"/>
      <c r="J129" s="4"/>
      <c r="K129" s="4"/>
      <c r="L129" s="4"/>
      <c r="M129" s="4"/>
      <c r="N129" s="4"/>
      <c r="O129" s="4"/>
      <c r="P129" s="4"/>
      <c r="Q129" s="1"/>
      <c r="R129" s="1"/>
      <c r="S129" s="4"/>
      <c r="T129" s="6"/>
      <c r="U129" s="6"/>
      <c r="V129" s="1">
        <v>40634</v>
      </c>
      <c r="W129" s="14">
        <v>248312.35200000001</v>
      </c>
      <c r="X129" s="15">
        <v>1401819.8059999999</v>
      </c>
      <c r="Y129" s="15">
        <v>2660059.5908648502</v>
      </c>
      <c r="Z129" s="13">
        <v>3166797.6555062886</v>
      </c>
      <c r="AB129" s="2">
        <v>1.5725</v>
      </c>
      <c r="AC129" s="4"/>
    </row>
    <row r="130" spans="1:29" x14ac:dyDescent="0.25">
      <c r="A130" s="1">
        <v>40664</v>
      </c>
      <c r="B130" s="8">
        <v>333017</v>
      </c>
      <c r="C130" s="4"/>
      <c r="D130" s="5">
        <v>19834.796439449998</v>
      </c>
      <c r="E130" s="5">
        <v>6468.7093920500001</v>
      </c>
      <c r="F130" s="11">
        <f t="shared" si="2"/>
        <v>26303.505831499999</v>
      </c>
      <c r="G130" s="11"/>
      <c r="H130" s="4"/>
      <c r="I130" s="4"/>
      <c r="J130" s="4"/>
      <c r="K130" s="4"/>
      <c r="L130" s="4"/>
      <c r="M130" s="4"/>
      <c r="N130" s="4"/>
      <c r="O130" s="4"/>
      <c r="P130" s="4"/>
      <c r="Q130" s="1"/>
      <c r="R130" s="1"/>
      <c r="S130" s="4"/>
      <c r="T130" s="6"/>
      <c r="U130" s="6"/>
      <c r="V130" s="1">
        <v>40664</v>
      </c>
      <c r="W130" s="14">
        <v>249576.43</v>
      </c>
      <c r="X130" s="15">
        <v>1427174.1410000001</v>
      </c>
      <c r="Y130" s="15">
        <v>2698452.113620095</v>
      </c>
      <c r="Z130" s="13">
        <v>3211638.7028000401</v>
      </c>
      <c r="AB130" s="2">
        <v>1.5790999999999999</v>
      </c>
      <c r="AC130" s="4"/>
    </row>
    <row r="131" spans="1:29" x14ac:dyDescent="0.25">
      <c r="A131" s="1">
        <v>40695</v>
      </c>
      <c r="B131" s="8">
        <v>335775</v>
      </c>
      <c r="C131" s="4"/>
      <c r="D131" s="5">
        <v>19409.015573770001</v>
      </c>
      <c r="E131" s="5">
        <v>6428.6309017200001</v>
      </c>
      <c r="F131" s="11">
        <f t="shared" si="2"/>
        <v>25837.646475490001</v>
      </c>
      <c r="G131" s="11"/>
      <c r="H131" s="4"/>
      <c r="I131" s="4"/>
      <c r="J131" s="4"/>
      <c r="K131" s="4"/>
      <c r="L131" s="4"/>
      <c r="M131" s="4"/>
      <c r="N131" s="4"/>
      <c r="O131" s="4"/>
      <c r="P131" s="4"/>
      <c r="Q131" s="1"/>
      <c r="R131" s="1"/>
      <c r="S131" s="4"/>
      <c r="T131" s="6"/>
      <c r="U131" s="6"/>
      <c r="V131" s="1">
        <v>40695</v>
      </c>
      <c r="W131" s="14">
        <v>253840.23800000001</v>
      </c>
      <c r="X131" s="15">
        <v>1453997.7480000001</v>
      </c>
      <c r="Y131" s="15">
        <v>2732703.8237278773</v>
      </c>
      <c r="Z131" s="13">
        <v>3246229.7919524461</v>
      </c>
      <c r="AB131" s="2">
        <v>1.5603</v>
      </c>
      <c r="AC131" s="4"/>
    </row>
    <row r="132" spans="1:29" x14ac:dyDescent="0.25">
      <c r="A132" s="1">
        <v>40725</v>
      </c>
      <c r="B132" s="8">
        <v>346144</v>
      </c>
      <c r="C132" s="4"/>
      <c r="D132" s="5">
        <v>19250.3265904</v>
      </c>
      <c r="E132" s="5">
        <v>6585.8776427100001</v>
      </c>
      <c r="F132" s="11">
        <f t="shared" si="2"/>
        <v>25836.204233110002</v>
      </c>
      <c r="G132" s="11"/>
      <c r="H132" s="4"/>
      <c r="I132" s="4"/>
      <c r="J132" s="4"/>
      <c r="K132" s="4"/>
      <c r="L132" s="4"/>
      <c r="M132" s="4"/>
      <c r="N132" s="4"/>
      <c r="O132" s="4"/>
      <c r="P132" s="4"/>
      <c r="Q132" s="1"/>
      <c r="R132" s="1"/>
      <c r="S132" s="4"/>
      <c r="T132" s="6"/>
      <c r="U132" s="6"/>
      <c r="V132" s="1">
        <v>40725</v>
      </c>
      <c r="W132" s="14">
        <v>252615.15900000001</v>
      </c>
      <c r="X132" s="15">
        <v>1474643.875</v>
      </c>
      <c r="Y132" s="15">
        <v>2783398.4963467065</v>
      </c>
      <c r="Z132" s="13">
        <v>3281266.2825792036</v>
      </c>
      <c r="AB132" s="2">
        <v>1.5555000000000001</v>
      </c>
      <c r="AC132" s="4"/>
    </row>
    <row r="133" spans="1:29" x14ac:dyDescent="0.25">
      <c r="A133" s="1">
        <v>40756</v>
      </c>
      <c r="B133" s="8">
        <v>353397</v>
      </c>
      <c r="C133" s="4"/>
      <c r="D133" s="5">
        <v>22397.107832180001</v>
      </c>
      <c r="E133" s="5">
        <v>6578.7754133400003</v>
      </c>
      <c r="F133" s="11">
        <f t="shared" si="2"/>
        <v>28975.883245520003</v>
      </c>
      <c r="G133" s="11"/>
      <c r="H133" s="4"/>
      <c r="I133" s="4"/>
      <c r="J133" s="4"/>
      <c r="K133" s="4"/>
      <c r="L133" s="4"/>
      <c r="M133" s="4"/>
      <c r="N133" s="4"/>
      <c r="O133" s="4"/>
      <c r="P133" s="4"/>
      <c r="Q133" s="1"/>
      <c r="R133" s="1"/>
      <c r="S133" s="4"/>
      <c r="T133" s="6"/>
      <c r="U133" s="6"/>
      <c r="V133" s="1">
        <v>40756</v>
      </c>
      <c r="W133" s="14">
        <v>248259.58447691938</v>
      </c>
      <c r="X133" s="15">
        <v>1500707.5434769194</v>
      </c>
      <c r="Y133" s="15">
        <v>2837481.6311389203</v>
      </c>
      <c r="Z133" s="13">
        <v>3345759.8465181752</v>
      </c>
      <c r="AB133" s="2">
        <v>1.5864</v>
      </c>
      <c r="AC133" s="4"/>
    </row>
    <row r="134" spans="1:29" x14ac:dyDescent="0.25">
      <c r="A134" s="1">
        <v>40787</v>
      </c>
      <c r="B134" s="8">
        <v>349708</v>
      </c>
      <c r="C134" s="4"/>
      <c r="D134" s="5">
        <v>20341.282025200002</v>
      </c>
      <c r="E134" s="5">
        <v>6194.5264690800004</v>
      </c>
      <c r="F134" s="11">
        <f t="shared" si="2"/>
        <v>26535.808494280001</v>
      </c>
      <c r="G134" s="11"/>
      <c r="H134" s="4"/>
      <c r="I134" s="4"/>
      <c r="J134" s="4"/>
      <c r="K134" s="4"/>
      <c r="L134" s="4"/>
      <c r="M134" s="4"/>
      <c r="N134" s="4"/>
      <c r="O134" s="4"/>
      <c r="P134" s="4"/>
      <c r="Q134" s="1"/>
      <c r="R134" s="1"/>
      <c r="S134" s="4"/>
      <c r="T134" s="6"/>
      <c r="U134" s="6"/>
      <c r="V134" s="1">
        <v>40787</v>
      </c>
      <c r="W134" s="14">
        <v>255032.62400000001</v>
      </c>
      <c r="X134" s="15">
        <v>1531092.115</v>
      </c>
      <c r="Y134" s="15">
        <v>2880180.9312090902</v>
      </c>
      <c r="Z134" s="13">
        <v>3381725.7897916082</v>
      </c>
      <c r="AB134" s="2">
        <v>1.8535999999999999</v>
      </c>
      <c r="AC134" s="4"/>
    </row>
    <row r="135" spans="1:29" x14ac:dyDescent="0.25">
      <c r="A135" s="1">
        <v>40817</v>
      </c>
      <c r="B135" s="8">
        <v>352928</v>
      </c>
      <c r="C135" s="4"/>
      <c r="D135" s="5">
        <v>19889.429979700002</v>
      </c>
      <c r="E135" s="5">
        <v>6293.6297683199991</v>
      </c>
      <c r="F135" s="11">
        <f t="shared" ref="F135:F199" si="3">+D135+E135</f>
        <v>26183.059748020001</v>
      </c>
      <c r="G135" s="11"/>
      <c r="H135" s="4"/>
      <c r="I135" s="4"/>
      <c r="J135" s="4"/>
      <c r="K135" s="4"/>
      <c r="L135" s="4"/>
      <c r="M135" s="4"/>
      <c r="N135" s="4"/>
      <c r="O135" s="4"/>
      <c r="P135" s="4"/>
      <c r="Q135" s="1"/>
      <c r="R135" s="1"/>
      <c r="S135" s="4"/>
      <c r="T135" s="6"/>
      <c r="U135" s="6"/>
      <c r="V135" s="1">
        <v>40817</v>
      </c>
      <c r="W135" s="14">
        <v>252814.003</v>
      </c>
      <c r="X135" s="15">
        <v>1538019.3769999999</v>
      </c>
      <c r="Y135" s="15">
        <v>2903548.749284518</v>
      </c>
      <c r="Z135" s="13">
        <v>3417915.4424638357</v>
      </c>
      <c r="AB135" s="2">
        <v>1.6878</v>
      </c>
      <c r="AC135" s="4"/>
    </row>
    <row r="136" spans="1:29" x14ac:dyDescent="0.25">
      <c r="A136" s="1">
        <v>40848</v>
      </c>
      <c r="B136" s="8">
        <v>352073</v>
      </c>
      <c r="C136" s="4"/>
      <c r="D136" s="5">
        <v>21345.456872979998</v>
      </c>
      <c r="E136" s="5">
        <v>5781.5840798799991</v>
      </c>
      <c r="F136" s="11">
        <f t="shared" si="3"/>
        <v>27127.040952859996</v>
      </c>
      <c r="G136" s="11"/>
      <c r="H136" s="4"/>
      <c r="I136" s="4"/>
      <c r="J136" s="4"/>
      <c r="K136" s="4"/>
      <c r="L136" s="4"/>
      <c r="M136" s="4"/>
      <c r="N136" s="4"/>
      <c r="O136" s="4"/>
      <c r="P136" s="4"/>
      <c r="Q136" s="1"/>
      <c r="R136" s="1"/>
      <c r="S136" s="4"/>
      <c r="T136" s="6"/>
      <c r="U136" s="6"/>
      <c r="V136" s="1">
        <v>40848</v>
      </c>
      <c r="W136" s="16">
        <v>261199.61499999999</v>
      </c>
      <c r="X136" s="15">
        <v>1569029.4990000001</v>
      </c>
      <c r="Y136" s="15">
        <v>2948926.3434181721</v>
      </c>
      <c r="Z136" s="13">
        <v>3460843.9816060285</v>
      </c>
      <c r="AB136" s="2">
        <v>1.8102</v>
      </c>
      <c r="AC136" s="4"/>
    </row>
    <row r="137" spans="1:29" x14ac:dyDescent="0.25">
      <c r="A137" s="1">
        <v>40878</v>
      </c>
      <c r="B137" s="8">
        <v>352012</v>
      </c>
      <c r="C137" s="4"/>
      <c r="D137" s="5">
        <v>18464.679107200001</v>
      </c>
      <c r="E137" s="5">
        <v>7490.1734461099986</v>
      </c>
      <c r="F137" s="11">
        <f t="shared" si="3"/>
        <v>25954.85255331</v>
      </c>
      <c r="G137" s="11"/>
      <c r="H137" s="4"/>
      <c r="I137" s="4"/>
      <c r="J137" s="4"/>
      <c r="K137" s="4"/>
      <c r="L137" s="4"/>
      <c r="M137" s="4"/>
      <c r="N137" s="4"/>
      <c r="O137" s="4"/>
      <c r="P137" s="4"/>
      <c r="Q137" s="1"/>
      <c r="R137" s="1"/>
      <c r="S137" s="4"/>
      <c r="T137" s="6"/>
      <c r="U137" s="6"/>
      <c r="V137" s="1">
        <v>40878</v>
      </c>
      <c r="W137" s="16">
        <v>285376.902</v>
      </c>
      <c r="X137" s="15">
        <v>1617479.557</v>
      </c>
      <c r="Y137" s="15">
        <v>3030280.2329164403</v>
      </c>
      <c r="Z137" s="13">
        <v>3550253.3062778111</v>
      </c>
      <c r="AB137" s="2">
        <v>1.8751</v>
      </c>
      <c r="AC137" s="4"/>
    </row>
    <row r="138" spans="1:29" x14ac:dyDescent="0.25">
      <c r="A138" s="1">
        <v>40909</v>
      </c>
      <c r="B138" s="8">
        <v>355075</v>
      </c>
      <c r="C138" s="4"/>
      <c r="D138" s="5">
        <v>17589.765627109999</v>
      </c>
      <c r="E138" s="5">
        <v>6522.0313721300008</v>
      </c>
      <c r="F138" s="11">
        <f t="shared" si="3"/>
        <v>24111.796999239999</v>
      </c>
      <c r="G138" s="11"/>
      <c r="H138" s="4"/>
      <c r="I138" s="4"/>
      <c r="J138" s="4"/>
      <c r="K138" s="4"/>
      <c r="L138" s="4"/>
      <c r="M138" s="4"/>
      <c r="N138" s="4"/>
      <c r="O138" s="4"/>
      <c r="P138" s="4"/>
      <c r="Q138" s="1"/>
      <c r="R138" s="1"/>
      <c r="S138" s="4"/>
      <c r="T138" s="6"/>
      <c r="U138" s="6"/>
      <c r="V138" s="1">
        <v>40909</v>
      </c>
      <c r="W138" s="16">
        <v>259833.394</v>
      </c>
      <c r="X138" s="15">
        <v>1591802.7890000001</v>
      </c>
      <c r="Y138" s="15">
        <v>3085567.637372076</v>
      </c>
      <c r="Z138" s="13">
        <v>3599587.1333070556</v>
      </c>
      <c r="AB138" s="2">
        <v>1.7384999999999999</v>
      </c>
      <c r="AC138" s="4"/>
    </row>
    <row r="139" spans="1:29" x14ac:dyDescent="0.25">
      <c r="A139" s="1">
        <v>40940</v>
      </c>
      <c r="B139" s="8">
        <v>356330</v>
      </c>
      <c r="C139" s="4"/>
      <c r="D139" s="5">
        <v>16441.248024030003</v>
      </c>
      <c r="E139" s="5">
        <v>5694.2734143200005</v>
      </c>
      <c r="F139" s="11">
        <f t="shared" si="3"/>
        <v>22135.521438350002</v>
      </c>
      <c r="G139" s="11"/>
      <c r="H139" s="4"/>
      <c r="I139" s="4"/>
      <c r="J139" s="4"/>
      <c r="K139" s="4"/>
      <c r="L139" s="4"/>
      <c r="M139" s="4"/>
      <c r="N139" s="4"/>
      <c r="O139" s="4"/>
      <c r="P139" s="4"/>
      <c r="Q139" s="1"/>
      <c r="R139" s="1"/>
      <c r="S139" s="4"/>
      <c r="T139" s="6"/>
      <c r="U139" s="6"/>
      <c r="V139" s="1">
        <v>40940</v>
      </c>
      <c r="W139" s="16">
        <v>256909.11</v>
      </c>
      <c r="X139" s="15">
        <v>1599649.389</v>
      </c>
      <c r="Y139" s="15">
        <v>3121925.2144190259</v>
      </c>
      <c r="Z139" s="13">
        <v>3645124.4283766719</v>
      </c>
      <c r="AB139" s="2">
        <v>1.7085999999999999</v>
      </c>
      <c r="AC139" s="4"/>
    </row>
    <row r="140" spans="1:29" x14ac:dyDescent="0.25">
      <c r="A140" s="1">
        <v>40969</v>
      </c>
      <c r="B140" s="8">
        <v>365216</v>
      </c>
      <c r="C140" s="4"/>
      <c r="D140" s="5">
        <v>19030.803686529998</v>
      </c>
      <c r="E140" s="5">
        <v>6714.3394090900001</v>
      </c>
      <c r="F140" s="11">
        <f t="shared" si="3"/>
        <v>25745.143095619998</v>
      </c>
      <c r="G140" s="11"/>
      <c r="H140" s="4"/>
      <c r="I140" s="4"/>
      <c r="J140" s="4"/>
      <c r="K140" s="4"/>
      <c r="L140" s="4"/>
      <c r="M140" s="4"/>
      <c r="N140" s="4"/>
      <c r="O140" s="4"/>
      <c r="P140" s="4"/>
      <c r="Q140" s="1"/>
      <c r="R140" s="1"/>
      <c r="S140" s="4"/>
      <c r="T140" s="6"/>
      <c r="U140" s="6"/>
      <c r="V140" s="1">
        <v>40969</v>
      </c>
      <c r="W140" s="16">
        <v>257522.989</v>
      </c>
      <c r="X140" s="15">
        <v>1614347.3230000001</v>
      </c>
      <c r="Y140" s="15">
        <v>3187246.8359496458</v>
      </c>
      <c r="Z140" s="13">
        <v>3719361.5716369343</v>
      </c>
      <c r="AB140" s="2">
        <v>1.8214999999999999</v>
      </c>
      <c r="AC140" s="4"/>
    </row>
    <row r="141" spans="1:29" x14ac:dyDescent="0.25">
      <c r="A141" s="1">
        <v>41000</v>
      </c>
      <c r="B141" s="8">
        <v>374272</v>
      </c>
      <c r="C141" s="4"/>
      <c r="D141" s="5">
        <v>18838.790020920002</v>
      </c>
      <c r="E141" s="5">
        <v>6429.3046060999995</v>
      </c>
      <c r="F141" s="11">
        <f t="shared" si="3"/>
        <v>25268.09462702</v>
      </c>
      <c r="G141" s="11"/>
      <c r="H141" s="4"/>
      <c r="I141" s="4"/>
      <c r="J141" s="4"/>
      <c r="K141" s="4"/>
      <c r="L141" s="4"/>
      <c r="M141" s="4"/>
      <c r="N141" s="4"/>
      <c r="O141" s="4"/>
      <c r="P141" s="4"/>
      <c r="Q141" s="1"/>
      <c r="R141" s="1"/>
      <c r="S141" s="4"/>
      <c r="T141" s="6"/>
      <c r="U141" s="6"/>
      <c r="V141" s="1">
        <v>41000</v>
      </c>
      <c r="W141" s="16">
        <v>258844.77499999999</v>
      </c>
      <c r="X141" s="15">
        <v>1610857.1999999997</v>
      </c>
      <c r="Y141" s="15">
        <v>3220246.6477451934</v>
      </c>
      <c r="Z141" s="13">
        <v>3751979.7493243213</v>
      </c>
      <c r="AB141" s="2">
        <v>1.8912</v>
      </c>
      <c r="AC141" s="4"/>
    </row>
    <row r="142" spans="1:29" x14ac:dyDescent="0.25">
      <c r="A142" s="1">
        <v>41030</v>
      </c>
      <c r="B142" s="8">
        <v>372409</v>
      </c>
      <c r="C142" s="4"/>
      <c r="D142" s="5">
        <v>20405.53724057</v>
      </c>
      <c r="E142" s="5">
        <v>6949.6211434999996</v>
      </c>
      <c r="F142" s="11">
        <f t="shared" si="3"/>
        <v>27355.15838407</v>
      </c>
      <c r="G142" s="11"/>
      <c r="H142" s="4"/>
      <c r="I142" s="4"/>
      <c r="J142" s="4"/>
      <c r="K142" s="4"/>
      <c r="L142" s="4"/>
      <c r="M142" s="4"/>
      <c r="N142" s="4"/>
      <c r="O142" s="4"/>
      <c r="P142" s="4"/>
      <c r="Q142" s="1"/>
      <c r="R142" s="1"/>
      <c r="S142" s="4"/>
      <c r="T142" s="6"/>
      <c r="U142" s="6"/>
      <c r="V142" s="1">
        <v>41030</v>
      </c>
      <c r="W142" s="16">
        <v>259530.05600000001</v>
      </c>
      <c r="X142" s="15">
        <v>1637111.216</v>
      </c>
      <c r="Y142" s="15">
        <v>3254939.9160726587</v>
      </c>
      <c r="Z142" s="13">
        <v>3805677.2289917534</v>
      </c>
      <c r="AB142" s="2">
        <v>2.0217000000000001</v>
      </c>
      <c r="AC142" s="4"/>
    </row>
    <row r="143" spans="1:29" x14ac:dyDescent="0.25">
      <c r="A143" s="1">
        <v>41061</v>
      </c>
      <c r="B143" s="8">
        <v>373910</v>
      </c>
      <c r="C143" s="4"/>
      <c r="D143" s="5">
        <v>18698.169180570003</v>
      </c>
      <c r="E143" s="5">
        <v>6290.8255915199998</v>
      </c>
      <c r="F143" s="11">
        <f t="shared" si="3"/>
        <v>24988.994772090002</v>
      </c>
      <c r="G143" s="11"/>
      <c r="H143" s="4"/>
      <c r="I143" s="4"/>
      <c r="J143" s="4"/>
      <c r="K143" s="4"/>
      <c r="L143" s="4"/>
      <c r="M143" s="4"/>
      <c r="N143" s="4"/>
      <c r="O143" s="4"/>
      <c r="P143" s="4"/>
      <c r="Q143" s="1"/>
      <c r="R143" s="1"/>
      <c r="S143" s="4"/>
      <c r="T143" s="6"/>
      <c r="U143" s="6"/>
      <c r="V143" s="1">
        <v>41061</v>
      </c>
      <c r="W143" s="16">
        <v>265317.011</v>
      </c>
      <c r="X143" s="15">
        <v>1660339.682</v>
      </c>
      <c r="Y143" s="15">
        <v>3292409.8991801105</v>
      </c>
      <c r="Z143" s="13">
        <v>3839123.483285266</v>
      </c>
      <c r="AB143" s="2">
        <v>2.0207000000000002</v>
      </c>
      <c r="AC143" s="4"/>
    </row>
    <row r="144" spans="1:29" x14ac:dyDescent="0.25">
      <c r="A144" s="1">
        <v>41091</v>
      </c>
      <c r="B144" s="8">
        <v>376154</v>
      </c>
      <c r="C144" s="4"/>
      <c r="D144" s="5">
        <v>18286.786872829998</v>
      </c>
      <c r="E144" s="5">
        <v>6543.5841440199993</v>
      </c>
      <c r="F144" s="11">
        <f t="shared" si="3"/>
        <v>24830.371016849997</v>
      </c>
      <c r="G144" s="11"/>
      <c r="H144" s="4"/>
      <c r="I144" s="4"/>
      <c r="J144" s="4"/>
      <c r="K144" s="4"/>
      <c r="L144" s="4"/>
      <c r="M144" s="4"/>
      <c r="N144" s="4"/>
      <c r="O144" s="4"/>
      <c r="P144" s="4"/>
      <c r="Q144" s="1"/>
      <c r="R144" s="1"/>
      <c r="S144" s="4"/>
      <c r="T144" s="6"/>
      <c r="U144" s="6"/>
      <c r="V144" s="1">
        <v>41091</v>
      </c>
      <c r="W144" s="16">
        <v>265535.66399999999</v>
      </c>
      <c r="X144" s="15">
        <v>1668505.2429999998</v>
      </c>
      <c r="Y144" s="15">
        <v>3344253.1462861644</v>
      </c>
      <c r="Z144" s="13">
        <v>3888409.8376548165</v>
      </c>
      <c r="AB144" s="2">
        <v>2.0493999999999999</v>
      </c>
      <c r="AC144" s="4"/>
    </row>
    <row r="145" spans="1:29" x14ac:dyDescent="0.25">
      <c r="A145" s="1">
        <v>41122</v>
      </c>
      <c r="B145" s="8">
        <v>377221</v>
      </c>
      <c r="C145" s="4"/>
      <c r="D145" s="5">
        <v>19292.628998799999</v>
      </c>
      <c r="E145" s="5">
        <v>6440.5489544200009</v>
      </c>
      <c r="F145" s="11">
        <f t="shared" si="3"/>
        <v>25733.177953220002</v>
      </c>
      <c r="G145" s="11"/>
      <c r="H145" s="4"/>
      <c r="I145" s="4"/>
      <c r="J145" s="4"/>
      <c r="K145" s="4"/>
      <c r="L145" s="4"/>
      <c r="M145" s="4"/>
      <c r="N145" s="4"/>
      <c r="O145" s="4"/>
      <c r="P145" s="4"/>
      <c r="Q145" s="1"/>
      <c r="R145" s="1"/>
      <c r="S145" s="4"/>
      <c r="T145" s="6"/>
      <c r="U145" s="6"/>
      <c r="V145" s="1">
        <v>41122</v>
      </c>
      <c r="W145" s="14">
        <v>267208.63699999999</v>
      </c>
      <c r="X145" s="15">
        <v>1685548.585</v>
      </c>
      <c r="Y145" s="15">
        <v>3394805.7525324402</v>
      </c>
      <c r="Z145" s="13">
        <v>3945334.7775376774</v>
      </c>
      <c r="AB145" s="2">
        <v>2.0366</v>
      </c>
      <c r="AC145" s="4"/>
    </row>
    <row r="146" spans="1:29" x14ac:dyDescent="0.25">
      <c r="A146" s="1">
        <v>41153</v>
      </c>
      <c r="B146" s="8">
        <v>378726</v>
      </c>
      <c r="C146" s="4"/>
      <c r="D146" s="5">
        <v>17584.159702920002</v>
      </c>
      <c r="E146" s="5">
        <v>6089.5116215799999</v>
      </c>
      <c r="F146" s="11">
        <f t="shared" si="3"/>
        <v>23673.671324500003</v>
      </c>
      <c r="G146" s="11"/>
      <c r="H146" s="4"/>
      <c r="I146" s="4"/>
      <c r="J146" s="4"/>
      <c r="K146" s="4"/>
      <c r="L146" s="4"/>
      <c r="M146" s="4"/>
      <c r="N146" s="4"/>
      <c r="O146" s="4"/>
      <c r="P146" s="4"/>
      <c r="Q146" s="1"/>
      <c r="R146" s="1"/>
      <c r="S146" s="4"/>
      <c r="T146" s="6"/>
      <c r="U146" s="6"/>
      <c r="V146" s="1">
        <v>41153</v>
      </c>
      <c r="W146" s="14">
        <v>274835.29300000001</v>
      </c>
      <c r="X146" s="15">
        <v>1702277.33</v>
      </c>
      <c r="Y146" s="15">
        <v>3421890.8165272307</v>
      </c>
      <c r="Z146" s="13">
        <v>3975575.5419422654</v>
      </c>
      <c r="AB146" s="2">
        <v>2.0299999999999998</v>
      </c>
      <c r="AC146" s="4"/>
    </row>
    <row r="147" spans="1:29" x14ac:dyDescent="0.25">
      <c r="A147" s="1">
        <v>41183</v>
      </c>
      <c r="B147" s="8">
        <v>377753</v>
      </c>
      <c r="C147" s="4"/>
      <c r="D147" s="5">
        <v>20247.375347780002</v>
      </c>
      <c r="E147" s="5">
        <v>7125.0879119199999</v>
      </c>
      <c r="F147" s="11">
        <f t="shared" si="3"/>
        <v>27372.463259700002</v>
      </c>
      <c r="G147" s="11"/>
      <c r="H147" s="4"/>
      <c r="I147" s="4"/>
      <c r="J147" s="4"/>
      <c r="K147" s="4"/>
      <c r="L147" s="4"/>
      <c r="M147" s="4"/>
      <c r="N147" s="4"/>
      <c r="O147" s="4"/>
      <c r="P147" s="4"/>
      <c r="Q147" s="1"/>
      <c r="R147" s="1"/>
      <c r="S147" s="4"/>
      <c r="T147" s="6"/>
      <c r="U147" s="6"/>
      <c r="V147" s="1">
        <v>41183</v>
      </c>
      <c r="W147" s="14">
        <v>273298.87120552431</v>
      </c>
      <c r="X147" s="15">
        <v>1707091.6252055243</v>
      </c>
      <c r="Y147" s="15">
        <v>3466551.7704746528</v>
      </c>
      <c r="Z147" s="13">
        <v>4045884.7660671179</v>
      </c>
      <c r="AB147" s="2">
        <v>2.0308000000000002</v>
      </c>
      <c r="AC147" s="4"/>
    </row>
    <row r="148" spans="1:29" x14ac:dyDescent="0.25">
      <c r="A148" s="1">
        <v>41214</v>
      </c>
      <c r="B148" s="8">
        <v>378560</v>
      </c>
      <c r="C148" s="4"/>
      <c r="D148" s="5">
        <v>20813.729841330001</v>
      </c>
      <c r="E148" s="5">
        <v>6393.2967057899996</v>
      </c>
      <c r="F148" s="11">
        <f t="shared" si="3"/>
        <v>27207.02654712</v>
      </c>
      <c r="G148" s="11"/>
      <c r="H148" s="4"/>
      <c r="I148" s="4"/>
      <c r="J148" s="4"/>
      <c r="K148" s="4"/>
      <c r="L148" s="4"/>
      <c r="M148" s="4"/>
      <c r="N148" s="4"/>
      <c r="O148" s="4"/>
      <c r="P148" s="4"/>
      <c r="Q148" s="1"/>
      <c r="R148" s="1"/>
      <c r="S148" s="4"/>
      <c r="T148" s="6"/>
      <c r="U148" s="6"/>
      <c r="V148" s="1">
        <v>41214</v>
      </c>
      <c r="W148" s="14">
        <v>287576.68377497746</v>
      </c>
      <c r="X148" s="15">
        <v>1724123.0417749775</v>
      </c>
      <c r="Y148" s="15">
        <v>3504429.7217799039</v>
      </c>
      <c r="Z148" s="13">
        <v>4068986.4335570526</v>
      </c>
      <c r="AB148" s="2">
        <v>2.1067999999999998</v>
      </c>
      <c r="AC148" s="4"/>
    </row>
    <row r="149" spans="1:29" x14ac:dyDescent="0.25">
      <c r="A149" s="1">
        <v>41244</v>
      </c>
      <c r="B149" s="8">
        <v>373147</v>
      </c>
      <c r="C149" s="4"/>
      <c r="D149" s="5">
        <v>17634.623581289998</v>
      </c>
      <c r="E149" s="5">
        <v>7791.9359676399999</v>
      </c>
      <c r="F149" s="11">
        <f t="shared" si="3"/>
        <v>25426.559548929996</v>
      </c>
      <c r="G149" s="11"/>
      <c r="H149" s="4"/>
      <c r="I149" s="4"/>
      <c r="J149" s="4"/>
      <c r="K149" s="4"/>
      <c r="L149" s="4"/>
      <c r="M149" s="4"/>
      <c r="N149" s="4"/>
      <c r="O149" s="4"/>
      <c r="P149" s="4"/>
      <c r="Q149" s="1"/>
      <c r="R149" s="1"/>
      <c r="S149" s="4"/>
      <c r="T149" s="6"/>
      <c r="U149" s="6"/>
      <c r="V149" s="1">
        <v>41244</v>
      </c>
      <c r="W149" s="17">
        <v>324482.80917593074</v>
      </c>
      <c r="X149" s="15">
        <v>1764048.5351759307</v>
      </c>
      <c r="Y149" s="15">
        <v>3518466.9277852769</v>
      </c>
      <c r="Z149" s="13">
        <v>4103136.7545147496</v>
      </c>
      <c r="AB149" s="2">
        <v>2.0428999999999999</v>
      </c>
      <c r="AC149" s="4"/>
    </row>
    <row r="150" spans="1:29" x14ac:dyDescent="0.25">
      <c r="A150" s="1">
        <v>41275</v>
      </c>
      <c r="B150" s="8">
        <v>373417</v>
      </c>
      <c r="C150" s="4"/>
      <c r="D150" s="5">
        <v>20135.61402415</v>
      </c>
      <c r="E150" s="5">
        <v>7148.124013990001</v>
      </c>
      <c r="F150" s="11">
        <f t="shared" si="3"/>
        <v>27283.73803814</v>
      </c>
      <c r="G150" s="11"/>
      <c r="H150" s="4"/>
      <c r="I150" s="4"/>
      <c r="J150" s="4"/>
      <c r="K150" s="4"/>
      <c r="L150" s="4"/>
      <c r="M150" s="4"/>
      <c r="N150" s="4"/>
      <c r="O150" s="4"/>
      <c r="P150" s="4"/>
      <c r="Q150" s="1"/>
      <c r="R150" s="1"/>
      <c r="S150" s="4"/>
      <c r="T150" s="6"/>
      <c r="U150" s="6"/>
      <c r="V150" s="1">
        <v>41275</v>
      </c>
      <c r="W150" s="14">
        <v>287515.56400000001</v>
      </c>
      <c r="X150" s="15">
        <v>1721819.1130000001</v>
      </c>
      <c r="Y150" s="15">
        <v>3550035.2182027255</v>
      </c>
      <c r="Z150" s="13">
        <v>4129304.3949988121</v>
      </c>
      <c r="AB150" s="2">
        <v>1.9877</v>
      </c>
      <c r="AC150" s="4"/>
    </row>
    <row r="151" spans="1:29" x14ac:dyDescent="0.25">
      <c r="A151" s="1">
        <v>41306</v>
      </c>
      <c r="B151" s="8">
        <v>373742</v>
      </c>
      <c r="C151" s="4"/>
      <c r="D151" s="5">
        <v>16949.902505920003</v>
      </c>
      <c r="E151" s="5">
        <v>6039.2945486699991</v>
      </c>
      <c r="F151" s="11">
        <f t="shared" si="3"/>
        <v>22989.197054590004</v>
      </c>
      <c r="G151" s="11"/>
      <c r="H151" s="4"/>
      <c r="I151" s="4"/>
      <c r="J151" s="4"/>
      <c r="K151" s="4"/>
      <c r="L151" s="4"/>
      <c r="M151" s="4"/>
      <c r="N151" s="4"/>
      <c r="O151" s="4"/>
      <c r="P151" s="4"/>
      <c r="Q151" s="1"/>
      <c r="R151" s="1"/>
      <c r="S151" s="4"/>
      <c r="T151" s="6"/>
      <c r="U151" s="6"/>
      <c r="V151" s="1">
        <v>41306</v>
      </c>
      <c r="W151" s="14">
        <v>287025.45899999997</v>
      </c>
      <c r="X151" s="15">
        <v>1722232.564</v>
      </c>
      <c r="Y151" s="15">
        <v>3564551.7200129791</v>
      </c>
      <c r="Z151" s="13">
        <v>4138526.9084299994</v>
      </c>
      <c r="AB151" s="2">
        <v>1.9749000000000001</v>
      </c>
      <c r="AC151" s="4"/>
    </row>
    <row r="152" spans="1:29" x14ac:dyDescent="0.25">
      <c r="A152" s="1">
        <v>41334</v>
      </c>
      <c r="B152" s="8">
        <v>376934</v>
      </c>
      <c r="C152" s="4"/>
      <c r="D152" s="5">
        <v>19296.313353020003</v>
      </c>
      <c r="E152" s="5">
        <v>6734.7886723899992</v>
      </c>
      <c r="F152" s="11">
        <f t="shared" si="3"/>
        <v>26031.10202541</v>
      </c>
      <c r="G152" s="11"/>
      <c r="H152" s="4"/>
      <c r="I152" s="4"/>
      <c r="J152" s="4"/>
      <c r="K152" s="4"/>
      <c r="L152" s="4"/>
      <c r="M152" s="4"/>
      <c r="N152" s="4"/>
      <c r="O152" s="4"/>
      <c r="P152" s="4"/>
      <c r="Q152" s="1"/>
      <c r="R152" s="1"/>
      <c r="S152" s="4"/>
      <c r="T152" s="6"/>
      <c r="U152" s="6"/>
      <c r="V152" s="1">
        <v>41334</v>
      </c>
      <c r="W152" s="14">
        <v>293276.60800000001</v>
      </c>
      <c r="X152" s="15">
        <v>1755986.1995788501</v>
      </c>
      <c r="Y152" s="15">
        <v>3611159.7717601177</v>
      </c>
      <c r="Z152" s="13">
        <v>4173371.5287104025</v>
      </c>
      <c r="AB152" s="2">
        <v>2.0131999999999999</v>
      </c>
      <c r="AC152" s="4"/>
    </row>
    <row r="153" spans="1:29" x14ac:dyDescent="0.25">
      <c r="A153" s="1">
        <v>41365</v>
      </c>
      <c r="B153" s="8">
        <v>378665</v>
      </c>
      <c r="C153" s="4"/>
      <c r="D153" s="5">
        <v>21754.309025809998</v>
      </c>
      <c r="E153" s="5">
        <v>7176.3050234000011</v>
      </c>
      <c r="F153" s="11">
        <f t="shared" si="3"/>
        <v>28930.614049209998</v>
      </c>
      <c r="G153" s="11"/>
      <c r="H153" s="4"/>
      <c r="I153" s="4"/>
      <c r="J153" s="4"/>
      <c r="K153" s="4"/>
      <c r="L153" s="4"/>
      <c r="M153" s="4"/>
      <c r="N153" s="4"/>
      <c r="O153" s="4"/>
      <c r="P153" s="4"/>
      <c r="Q153" s="1"/>
      <c r="R153" s="1"/>
      <c r="S153" s="4"/>
      <c r="T153" s="6"/>
      <c r="U153" s="6"/>
      <c r="V153" s="1">
        <v>41365</v>
      </c>
      <c r="W153" s="14">
        <v>287763.13400000002</v>
      </c>
      <c r="X153" s="15">
        <v>1752360.4890000001</v>
      </c>
      <c r="Y153" s="15">
        <v>3632643.4129512263</v>
      </c>
      <c r="Z153" s="13">
        <v>4206015.8680983149</v>
      </c>
      <c r="AB153" s="2">
        <v>2.0011000000000001</v>
      </c>
      <c r="AC153" s="4"/>
    </row>
    <row r="154" spans="1:29" x14ac:dyDescent="0.25">
      <c r="A154" s="1">
        <v>41395</v>
      </c>
      <c r="B154" s="8">
        <v>374417</v>
      </c>
      <c r="C154" s="4"/>
      <c r="D154" s="5">
        <v>21197.589013330002</v>
      </c>
      <c r="E154" s="5">
        <v>7400.1533382500002</v>
      </c>
      <c r="F154" s="11">
        <f t="shared" si="3"/>
        <v>28597.742351580004</v>
      </c>
      <c r="G154" s="11"/>
      <c r="H154" s="4"/>
      <c r="I154" s="4"/>
      <c r="J154" s="4"/>
      <c r="K154" s="4"/>
      <c r="L154" s="4"/>
      <c r="M154" s="4"/>
      <c r="N154" s="4"/>
      <c r="O154" s="4"/>
      <c r="P154" s="4"/>
      <c r="Q154" s="1"/>
      <c r="R154" s="1"/>
      <c r="S154" s="4"/>
      <c r="T154" s="6"/>
      <c r="U154" s="6"/>
      <c r="V154" s="1">
        <v>41395</v>
      </c>
      <c r="W154" s="14">
        <v>293594.788</v>
      </c>
      <c r="X154" s="15">
        <v>1780263.16612718</v>
      </c>
      <c r="Y154" s="15">
        <v>3679220.7781358031</v>
      </c>
      <c r="Z154" s="13">
        <v>4247153.9782699095</v>
      </c>
      <c r="AB154" s="2">
        <v>2.1314000000000002</v>
      </c>
      <c r="AC154" s="4"/>
    </row>
    <row r="155" spans="1:29" x14ac:dyDescent="0.25">
      <c r="A155" s="1">
        <v>41426</v>
      </c>
      <c r="B155" s="8">
        <v>369402</v>
      </c>
      <c r="C155" s="4"/>
      <c r="D155" s="5">
        <v>18952.473978530001</v>
      </c>
      <c r="E155" s="5">
        <v>6162.5407310399996</v>
      </c>
      <c r="F155" s="11">
        <f t="shared" si="3"/>
        <v>25115.014709570001</v>
      </c>
      <c r="G155" s="11"/>
      <c r="H155" s="4"/>
      <c r="I155" s="4"/>
      <c r="J155" s="4"/>
      <c r="K155" s="4"/>
      <c r="L155" s="4"/>
      <c r="M155" s="4"/>
      <c r="N155" s="4"/>
      <c r="O155" s="4"/>
      <c r="P155" s="4"/>
      <c r="Q155" s="1"/>
      <c r="R155" s="1"/>
      <c r="S155" s="4"/>
      <c r="T155" s="6"/>
      <c r="U155" s="6"/>
      <c r="V155" s="1">
        <v>41426</v>
      </c>
      <c r="W155" s="14">
        <v>300810.51699999999</v>
      </c>
      <c r="X155" s="15">
        <v>1817185.8418413799</v>
      </c>
      <c r="Y155" s="15">
        <v>3692795.690399548</v>
      </c>
      <c r="Z155" s="13">
        <v>4262149.8089820966</v>
      </c>
      <c r="AB155" s="2">
        <v>2.2149999999999999</v>
      </c>
      <c r="AC155" s="4"/>
    </row>
    <row r="156" spans="1:29" x14ac:dyDescent="0.25">
      <c r="A156" s="1">
        <v>41456</v>
      </c>
      <c r="B156" s="8">
        <v>371966</v>
      </c>
      <c r="C156" s="4"/>
      <c r="D156" s="5">
        <v>22834.332818880001</v>
      </c>
      <c r="E156" s="5">
        <v>7078.96300789</v>
      </c>
      <c r="F156" s="11">
        <f t="shared" si="3"/>
        <v>29913.295826770001</v>
      </c>
      <c r="G156" s="11"/>
      <c r="H156" s="4"/>
      <c r="I156" s="4"/>
      <c r="J156" s="4"/>
      <c r="K156" s="4"/>
      <c r="L156" s="4"/>
      <c r="M156" s="4"/>
      <c r="N156" s="4"/>
      <c r="O156" s="4"/>
      <c r="P156" s="4"/>
      <c r="Q156" s="1"/>
      <c r="R156" s="1"/>
      <c r="S156" s="4"/>
      <c r="T156" s="6"/>
      <c r="U156" s="6"/>
      <c r="V156" s="1">
        <v>41456</v>
      </c>
      <c r="W156" s="14">
        <v>294992.11800000002</v>
      </c>
      <c r="X156" s="15">
        <v>1822959.1799597901</v>
      </c>
      <c r="Y156" s="15">
        <v>3711878.2214622442</v>
      </c>
      <c r="Z156" s="13">
        <v>4278955.5858431831</v>
      </c>
      <c r="AB156" s="2">
        <v>2.2896999999999998</v>
      </c>
      <c r="AC156" s="4"/>
    </row>
    <row r="157" spans="1:29" x14ac:dyDescent="0.25">
      <c r="A157" s="1">
        <v>41487</v>
      </c>
      <c r="B157" s="8">
        <v>367002</v>
      </c>
      <c r="C157" s="4"/>
      <c r="D157" s="5">
        <v>20338.86587496</v>
      </c>
      <c r="E157" s="5">
        <v>6990.0043033800002</v>
      </c>
      <c r="F157" s="11">
        <f t="shared" si="3"/>
        <v>27328.870178339999</v>
      </c>
      <c r="G157" s="11"/>
      <c r="H157" s="4"/>
      <c r="I157" s="4"/>
      <c r="J157" s="4"/>
      <c r="K157" s="4"/>
      <c r="L157" s="4"/>
      <c r="M157" s="4"/>
      <c r="N157" s="4"/>
      <c r="O157" s="4"/>
      <c r="P157" s="4"/>
      <c r="Q157" s="1"/>
      <c r="R157" s="1"/>
      <c r="S157" s="4"/>
      <c r="T157" s="6"/>
      <c r="U157" s="6"/>
      <c r="V157" s="1">
        <v>41487</v>
      </c>
      <c r="W157" s="14">
        <v>298262.49210832245</v>
      </c>
      <c r="X157" s="15">
        <v>1844371.9513055126</v>
      </c>
      <c r="Y157" s="15">
        <v>3733964.4104539892</v>
      </c>
      <c r="Z157" s="13">
        <v>4306005.132774557</v>
      </c>
      <c r="AB157" s="2">
        <v>2.3719000000000001</v>
      </c>
      <c r="AC157" s="4"/>
    </row>
    <row r="158" spans="1:29" x14ac:dyDescent="0.25">
      <c r="A158" s="1">
        <v>41518</v>
      </c>
      <c r="B158" s="8">
        <v>368654</v>
      </c>
      <c r="C158" s="4"/>
      <c r="D158" s="5">
        <v>19004.695944720002</v>
      </c>
      <c r="E158" s="5">
        <v>7242.3867904099989</v>
      </c>
      <c r="F158" s="11">
        <f t="shared" si="3"/>
        <v>26247.082735130003</v>
      </c>
      <c r="G158" s="11"/>
      <c r="H158" s="4"/>
      <c r="I158" s="4"/>
      <c r="J158" s="4"/>
      <c r="K158" s="4"/>
      <c r="L158" s="4"/>
      <c r="M158" s="4"/>
      <c r="N158" s="4"/>
      <c r="O158" s="4"/>
      <c r="P158" s="4"/>
      <c r="Q158" s="1"/>
      <c r="R158" s="1"/>
      <c r="S158" s="4"/>
      <c r="T158" s="6"/>
      <c r="U158" s="6"/>
      <c r="V158" s="1">
        <v>41518</v>
      </c>
      <c r="W158" s="14">
        <v>301268.76699999999</v>
      </c>
      <c r="X158" s="15">
        <v>1861085.7643237</v>
      </c>
      <c r="Y158" s="15">
        <v>3755965.6034888332</v>
      </c>
      <c r="Z158" s="13">
        <v>4366481.3190502683</v>
      </c>
      <c r="AB158" s="2">
        <v>2.2294</v>
      </c>
      <c r="AC158" s="4"/>
    </row>
    <row r="159" spans="1:29" x14ac:dyDescent="0.25">
      <c r="A159" s="1">
        <v>41548</v>
      </c>
      <c r="B159" s="8">
        <v>364505</v>
      </c>
      <c r="C159" s="4"/>
      <c r="D159" s="5">
        <v>23185.80584343</v>
      </c>
      <c r="E159" s="5">
        <v>8045.9369933999997</v>
      </c>
      <c r="F159" s="11">
        <f t="shared" si="3"/>
        <v>31231.742836829999</v>
      </c>
      <c r="G159" s="11"/>
      <c r="H159" s="4"/>
      <c r="I159" s="4"/>
      <c r="J159" s="4"/>
      <c r="K159" s="4"/>
      <c r="L159" s="4"/>
      <c r="M159" s="4"/>
      <c r="N159" s="4"/>
      <c r="O159" s="4"/>
      <c r="P159" s="4"/>
      <c r="Q159" s="1"/>
      <c r="R159" s="1"/>
      <c r="S159" s="4"/>
      <c r="T159" s="6"/>
      <c r="U159" s="6"/>
      <c r="V159" s="1">
        <v>41548</v>
      </c>
      <c r="W159" s="14">
        <v>297336.48140247347</v>
      </c>
      <c r="X159" s="15">
        <v>1871130.3807577137</v>
      </c>
      <c r="Y159" s="15">
        <v>3767089.0001211171</v>
      </c>
      <c r="Z159" s="13">
        <v>4391444.5173407542</v>
      </c>
      <c r="AB159" s="2">
        <v>2.202</v>
      </c>
      <c r="AC159" s="4"/>
    </row>
    <row r="160" spans="1:29" x14ac:dyDescent="0.25">
      <c r="A160" s="1">
        <v>41579</v>
      </c>
      <c r="B160" s="8">
        <v>362410</v>
      </c>
      <c r="C160" s="4"/>
      <c r="D160" s="5">
        <v>19278.13671088</v>
      </c>
      <c r="E160" s="5">
        <v>6525.6658881399999</v>
      </c>
      <c r="F160" s="11">
        <f t="shared" si="3"/>
        <v>25803.80259902</v>
      </c>
      <c r="G160" s="11"/>
      <c r="H160" s="4"/>
      <c r="I160" s="4"/>
      <c r="J160" s="4"/>
      <c r="K160" s="4"/>
      <c r="L160" s="4"/>
      <c r="M160" s="4"/>
      <c r="N160" s="4"/>
      <c r="O160" s="4"/>
      <c r="P160" s="4"/>
      <c r="Q160" s="1"/>
      <c r="R160" s="1"/>
      <c r="S160" s="4"/>
      <c r="T160" s="6"/>
      <c r="U160" s="6"/>
      <c r="V160" s="1">
        <v>41579</v>
      </c>
      <c r="W160" s="14">
        <v>314558.9294922527</v>
      </c>
      <c r="X160" s="15">
        <v>1908793.1746213224</v>
      </c>
      <c r="Y160" s="15">
        <v>3787099.3297617608</v>
      </c>
      <c r="Z160" s="13">
        <v>4405758.4206984285</v>
      </c>
      <c r="AB160" s="2">
        <v>2.3243</v>
      </c>
      <c r="AC160" s="4"/>
    </row>
    <row r="161" spans="1:29" x14ac:dyDescent="0.25">
      <c r="A161" s="1">
        <v>41609</v>
      </c>
      <c r="B161" s="8">
        <v>358808</v>
      </c>
      <c r="C161" s="4"/>
      <c r="D161" s="5">
        <v>18260.665094309999</v>
      </c>
      <c r="E161" s="5">
        <v>7838.4958965200003</v>
      </c>
      <c r="F161" s="11">
        <f t="shared" si="3"/>
        <v>26099.160990830002</v>
      </c>
      <c r="G161" s="11"/>
      <c r="H161" s="4"/>
      <c r="I161" s="4"/>
      <c r="J161" s="4"/>
      <c r="K161" s="4"/>
      <c r="L161" s="4"/>
      <c r="M161" s="4"/>
      <c r="N161" s="4"/>
      <c r="O161" s="4"/>
      <c r="P161" s="4"/>
      <c r="Q161" s="1"/>
      <c r="R161" s="1"/>
      <c r="S161" s="4"/>
      <c r="T161" s="6"/>
      <c r="U161" s="6"/>
      <c r="V161" s="1">
        <v>41609</v>
      </c>
      <c r="W161" s="14">
        <v>344842.52211613947</v>
      </c>
      <c r="X161" s="15">
        <v>1957178.8700463194</v>
      </c>
      <c r="Y161" s="15">
        <v>3824225.2537724026</v>
      </c>
      <c r="Z161" s="13">
        <v>4459365.0000764504</v>
      </c>
      <c r="AB161" s="2">
        <v>2.3420000000000001</v>
      </c>
      <c r="AC161" s="4"/>
    </row>
    <row r="162" spans="1:29" x14ac:dyDescent="0.25">
      <c r="A162" s="1">
        <v>41640</v>
      </c>
      <c r="B162" s="8">
        <v>360936</v>
      </c>
      <c r="C162" s="4"/>
      <c r="D162" s="5">
        <v>19853.375408829997</v>
      </c>
      <c r="E162" s="5">
        <v>6907.5191185799995</v>
      </c>
      <c r="F162" s="11">
        <f t="shared" si="3"/>
        <v>26760.894527409997</v>
      </c>
      <c r="G162" s="11"/>
      <c r="H162" s="4"/>
      <c r="I162" s="4"/>
      <c r="J162" s="4"/>
      <c r="K162" s="4"/>
      <c r="L162" s="4"/>
      <c r="M162" s="4"/>
      <c r="N162" s="4"/>
      <c r="O162" s="4"/>
      <c r="P162" s="4"/>
      <c r="Q162" s="1"/>
      <c r="R162" s="1"/>
      <c r="S162" s="4"/>
      <c r="T162" s="6"/>
      <c r="U162" s="6"/>
      <c r="V162" s="1">
        <v>41640</v>
      </c>
      <c r="W162" s="14">
        <v>313131.66239787999</v>
      </c>
      <c r="X162" s="15">
        <v>1941730.91599686</v>
      </c>
      <c r="Y162" s="15">
        <v>3827931.2945301994</v>
      </c>
      <c r="Z162" s="13">
        <v>4416550.3962279186</v>
      </c>
      <c r="AB162" s="2">
        <v>2.4257</v>
      </c>
      <c r="AC162" s="4"/>
    </row>
    <row r="163" spans="1:29" x14ac:dyDescent="0.25">
      <c r="A163" s="1">
        <v>41671</v>
      </c>
      <c r="B163" s="8">
        <v>362691</v>
      </c>
      <c r="C163" s="4"/>
      <c r="D163" s="5">
        <v>18200.664722690002</v>
      </c>
      <c r="E163" s="5">
        <v>6567.4601763599985</v>
      </c>
      <c r="F163" s="11">
        <f t="shared" si="3"/>
        <v>24768.124899050003</v>
      </c>
      <c r="G163" s="11"/>
      <c r="H163" s="4"/>
      <c r="I163" s="4"/>
      <c r="J163" s="4"/>
      <c r="K163" s="4"/>
      <c r="L163" s="4"/>
      <c r="M163" s="4"/>
      <c r="N163" s="4"/>
      <c r="O163" s="4"/>
      <c r="P163" s="4"/>
      <c r="Q163" s="1"/>
      <c r="R163" s="1"/>
      <c r="S163" s="4"/>
      <c r="T163" s="6"/>
      <c r="U163" s="6"/>
      <c r="V163" s="1">
        <v>41671</v>
      </c>
      <c r="W163" s="14">
        <v>316246.29604208999</v>
      </c>
      <c r="X163" s="15">
        <v>1960711.4148225398</v>
      </c>
      <c r="Y163" s="15">
        <v>3853172.354464381</v>
      </c>
      <c r="Z163" s="13">
        <v>4475163.2693703929</v>
      </c>
      <c r="AB163" s="2">
        <v>2.3327</v>
      </c>
      <c r="AC163" s="4"/>
    </row>
    <row r="164" spans="1:29" x14ac:dyDescent="0.25">
      <c r="A164" s="1">
        <v>41699</v>
      </c>
      <c r="B164" s="8">
        <v>363914</v>
      </c>
      <c r="C164" s="4"/>
      <c r="D164" s="5">
        <v>17685.378723779999</v>
      </c>
      <c r="E164" s="5">
        <v>6696.5470484800007</v>
      </c>
      <c r="F164" s="11">
        <f t="shared" si="3"/>
        <v>24381.925772260001</v>
      </c>
      <c r="G164" s="11"/>
      <c r="H164" s="4"/>
      <c r="I164" s="4"/>
      <c r="J164" s="4"/>
      <c r="K164" s="4"/>
      <c r="L164" s="4"/>
      <c r="M164" s="4"/>
      <c r="N164" s="4"/>
      <c r="O164" s="4"/>
      <c r="P164" s="4"/>
      <c r="Q164" s="1"/>
      <c r="R164" s="1"/>
      <c r="S164" s="4"/>
      <c r="T164" s="6"/>
      <c r="U164" s="6"/>
      <c r="V164" s="1">
        <v>41699</v>
      </c>
      <c r="W164" s="14">
        <v>309930.41385423002</v>
      </c>
      <c r="X164" s="15">
        <v>1972553.09859927</v>
      </c>
      <c r="Y164" s="15">
        <v>3877084.5658697612</v>
      </c>
      <c r="Z164" s="13">
        <v>4511235.1749968436</v>
      </c>
      <c r="AB164" s="2">
        <v>2.2624</v>
      </c>
      <c r="AC164" s="4"/>
    </row>
    <row r="165" spans="1:29" x14ac:dyDescent="0.25">
      <c r="A165" s="1">
        <v>41730</v>
      </c>
      <c r="B165" s="8">
        <v>366717</v>
      </c>
      <c r="C165" s="4"/>
      <c r="D165" s="5">
        <v>19352.985398639998</v>
      </c>
      <c r="E165" s="5">
        <v>7403.4745617399994</v>
      </c>
      <c r="F165" s="11">
        <f t="shared" si="3"/>
        <v>26756.459960379998</v>
      </c>
      <c r="G165" s="11"/>
      <c r="H165" s="4"/>
      <c r="I165" s="4"/>
      <c r="J165" s="4"/>
      <c r="K165" s="4"/>
      <c r="L165" s="4"/>
      <c r="M165" s="4"/>
      <c r="N165" s="4"/>
      <c r="O165" s="4"/>
      <c r="P165" s="4"/>
      <c r="Q165" s="1"/>
      <c r="R165" s="1"/>
      <c r="S165" s="4"/>
      <c r="T165" s="6"/>
      <c r="U165" s="6"/>
      <c r="V165" s="1">
        <v>41730</v>
      </c>
      <c r="W165" s="14">
        <v>309226.88023928</v>
      </c>
      <c r="X165" s="15">
        <v>1983442.7008243401</v>
      </c>
      <c r="Y165" s="15">
        <v>3914735.4344715928</v>
      </c>
      <c r="Z165" s="13">
        <v>4555139.4915804286</v>
      </c>
      <c r="AB165" s="2">
        <v>2.2353999999999998</v>
      </c>
      <c r="AC165" s="4"/>
    </row>
    <row r="166" spans="1:29" x14ac:dyDescent="0.25">
      <c r="A166" s="1">
        <v>41760</v>
      </c>
      <c r="B166" s="8">
        <v>368752</v>
      </c>
      <c r="C166" s="4"/>
      <c r="D166" s="5">
        <v>20183.572119209999</v>
      </c>
      <c r="E166" s="5">
        <v>7664.0455649300002</v>
      </c>
      <c r="F166" s="11">
        <f t="shared" si="3"/>
        <v>27847.617684140001</v>
      </c>
      <c r="G166" s="11"/>
      <c r="H166" s="4"/>
      <c r="I166" s="4"/>
      <c r="J166" s="4"/>
      <c r="K166" s="4"/>
      <c r="L166" s="4"/>
      <c r="M166" s="4"/>
      <c r="N166" s="4"/>
      <c r="O166" s="4"/>
      <c r="P166" s="4"/>
      <c r="Q166" s="1"/>
      <c r="R166" s="1"/>
      <c r="S166" s="4"/>
      <c r="T166" s="6"/>
      <c r="U166" s="6"/>
      <c r="V166" s="1">
        <v>41760</v>
      </c>
      <c r="W166" s="14">
        <v>303690.45384436008</v>
      </c>
      <c r="X166" s="15">
        <v>2002401.95865916</v>
      </c>
      <c r="Y166" s="15">
        <v>3968517.5409842134</v>
      </c>
      <c r="Z166" s="13">
        <v>4620755.511142971</v>
      </c>
      <c r="AB166" s="2">
        <v>2.2383999999999999</v>
      </c>
      <c r="AC166" s="4"/>
    </row>
    <row r="167" spans="1:29" x14ac:dyDescent="0.25">
      <c r="A167" s="1">
        <v>41791</v>
      </c>
      <c r="B167" s="8">
        <v>373516</v>
      </c>
      <c r="C167" s="4"/>
      <c r="D167" s="5">
        <v>18252.652700630002</v>
      </c>
      <c r="E167" s="5">
        <v>7092.5778262300009</v>
      </c>
      <c r="F167" s="11">
        <f t="shared" si="3"/>
        <v>25345.230526860003</v>
      </c>
      <c r="G167" s="11"/>
      <c r="H167" s="4"/>
      <c r="I167" s="4"/>
      <c r="J167" s="4"/>
      <c r="K167" s="4"/>
      <c r="L167" s="4"/>
      <c r="M167" s="4"/>
      <c r="N167" s="4"/>
      <c r="O167" s="4"/>
      <c r="P167" s="4"/>
      <c r="Q167" s="1"/>
      <c r="R167" s="1"/>
      <c r="S167" s="4"/>
      <c r="T167" s="6"/>
      <c r="U167" s="6"/>
      <c r="V167" s="1">
        <v>41791</v>
      </c>
      <c r="W167" s="14">
        <v>305835.04351070005</v>
      </c>
      <c r="X167" s="15">
        <v>2022879.7773651502</v>
      </c>
      <c r="Y167" s="15">
        <v>4001564.1650191853</v>
      </c>
      <c r="Z167" s="13">
        <v>4676687.6165599413</v>
      </c>
      <c r="AB167" s="2">
        <v>2.2019000000000002</v>
      </c>
      <c r="AC167" s="4"/>
    </row>
    <row r="168" spans="1:29" x14ac:dyDescent="0.25">
      <c r="A168" s="1">
        <v>41821</v>
      </c>
      <c r="B168" s="8">
        <v>376792</v>
      </c>
      <c r="C168" s="4"/>
      <c r="D168" s="5">
        <v>21631.472606500003</v>
      </c>
      <c r="E168" s="5">
        <v>8351.6638761200011</v>
      </c>
      <c r="F168" s="11">
        <f t="shared" si="3"/>
        <v>29983.136482620004</v>
      </c>
      <c r="G168" s="11"/>
      <c r="H168" s="4"/>
      <c r="I168" s="4"/>
      <c r="J168" s="4"/>
      <c r="K168" s="4"/>
      <c r="L168" s="4"/>
      <c r="M168" s="4"/>
      <c r="N168" s="4"/>
      <c r="O168" s="4"/>
      <c r="P168" s="4"/>
      <c r="Q168" s="1"/>
      <c r="R168" s="1"/>
      <c r="S168" s="4"/>
      <c r="T168" s="6"/>
      <c r="U168" s="6"/>
      <c r="V168" s="1">
        <v>41821</v>
      </c>
      <c r="W168" s="14">
        <v>302284.85993529001</v>
      </c>
      <c r="X168" s="15">
        <v>2031557.8939110301</v>
      </c>
      <c r="Y168" s="15">
        <v>4058040.4610895268</v>
      </c>
      <c r="Z168" s="13">
        <v>4727643.5546624204</v>
      </c>
      <c r="AB168" s="2">
        <v>2.2667999999999999</v>
      </c>
      <c r="AC168" s="4"/>
    </row>
    <row r="169" spans="1:29" x14ac:dyDescent="0.25">
      <c r="A169" s="1">
        <v>41852</v>
      </c>
      <c r="B169" s="8">
        <v>379157</v>
      </c>
      <c r="C169" s="4"/>
      <c r="D169" s="5">
        <v>19485.789713300001</v>
      </c>
      <c r="E169" s="5">
        <v>7149.5457448199995</v>
      </c>
      <c r="F169" s="11">
        <f t="shared" si="3"/>
        <v>26635.33545812</v>
      </c>
      <c r="G169" s="11"/>
      <c r="H169" s="4"/>
      <c r="I169" s="4"/>
      <c r="J169" s="4"/>
      <c r="K169" s="4"/>
      <c r="L169" s="4"/>
      <c r="M169" s="4"/>
      <c r="N169" s="4"/>
      <c r="O169" s="4"/>
      <c r="P169" s="4"/>
      <c r="Q169" s="1"/>
      <c r="R169" s="1"/>
      <c r="S169" s="4"/>
      <c r="T169" s="6"/>
      <c r="U169" s="6"/>
      <c r="V169" s="1">
        <v>41852</v>
      </c>
      <c r="W169" s="14">
        <v>306457.27146339999</v>
      </c>
      <c r="X169" s="15">
        <v>2048171.0660518901</v>
      </c>
      <c r="Y169" s="15">
        <v>4159958.9998862818</v>
      </c>
      <c r="Z169" s="13">
        <v>4838893.1970819198</v>
      </c>
      <c r="AB169" s="2">
        <v>2.2389999999999999</v>
      </c>
      <c r="AC169" s="4"/>
    </row>
    <row r="170" spans="1:29" x14ac:dyDescent="0.25">
      <c r="A170" s="1">
        <v>41883</v>
      </c>
      <c r="B170" s="8">
        <v>375513</v>
      </c>
      <c r="C170" s="4"/>
      <c r="D170" s="5">
        <v>20665.422273209999</v>
      </c>
      <c r="E170" s="5">
        <v>7939.8616373300001</v>
      </c>
      <c r="F170" s="11">
        <f t="shared" si="3"/>
        <v>28605.283910539998</v>
      </c>
      <c r="G170" s="11"/>
      <c r="H170" s="4"/>
      <c r="I170" s="4"/>
      <c r="J170" s="4"/>
      <c r="K170" s="4"/>
      <c r="L170" s="4"/>
      <c r="M170" s="4"/>
      <c r="N170" s="4"/>
      <c r="O170" s="4"/>
      <c r="P170" s="4"/>
      <c r="Q170" s="1"/>
      <c r="R170" s="1"/>
      <c r="S170" s="4"/>
      <c r="T170" s="6"/>
      <c r="U170" s="6"/>
      <c r="V170" s="1">
        <v>41883</v>
      </c>
      <c r="W170" s="14">
        <v>311514.52657041227</v>
      </c>
      <c r="X170" s="15">
        <v>2069897.8665996324</v>
      </c>
      <c r="Y170" s="15">
        <v>4202068.9522446152</v>
      </c>
      <c r="Z170" s="13">
        <v>4873723.1852773167</v>
      </c>
      <c r="AB170" s="2">
        <v>2.4504000000000001</v>
      </c>
      <c r="AC170" s="4"/>
    </row>
    <row r="171" spans="1:29" x14ac:dyDescent="0.25">
      <c r="A171" s="1">
        <v>41913</v>
      </c>
      <c r="B171" s="8">
        <v>375833</v>
      </c>
      <c r="C171" s="4"/>
      <c r="D171" s="5">
        <v>19716.094946249999</v>
      </c>
      <c r="E171" s="5">
        <v>7397.0781948500007</v>
      </c>
      <c r="F171" s="11">
        <f t="shared" si="3"/>
        <v>27113.1731411</v>
      </c>
      <c r="G171" s="11"/>
      <c r="H171" s="4"/>
      <c r="I171" s="4"/>
      <c r="J171" s="4"/>
      <c r="K171" s="4"/>
      <c r="L171" s="4"/>
      <c r="M171" s="4"/>
      <c r="N171" s="4"/>
      <c r="O171" s="4"/>
      <c r="P171" s="4"/>
      <c r="Q171" s="1"/>
      <c r="R171" s="1"/>
      <c r="S171" s="4"/>
      <c r="T171" s="6"/>
      <c r="U171" s="6"/>
      <c r="V171" s="1">
        <v>41913</v>
      </c>
      <c r="W171" s="14">
        <v>312267.19631791761</v>
      </c>
      <c r="X171" s="15">
        <v>2080472.2430322976</v>
      </c>
      <c r="Y171" s="15">
        <v>4233409.2858194895</v>
      </c>
      <c r="Z171" s="13">
        <v>4939429.8465960212</v>
      </c>
      <c r="AB171" s="2">
        <v>2.4436</v>
      </c>
      <c r="AC171" s="4"/>
    </row>
    <row r="172" spans="1:29" x14ac:dyDescent="0.25">
      <c r="A172" s="1">
        <v>41944</v>
      </c>
      <c r="B172" s="8">
        <v>375426</v>
      </c>
      <c r="C172" s="4"/>
      <c r="D172" s="5">
        <v>18274.682484009998</v>
      </c>
      <c r="E172" s="5">
        <v>6441.6160615700001</v>
      </c>
      <c r="F172" s="11">
        <f t="shared" si="3"/>
        <v>24716.298545579997</v>
      </c>
      <c r="G172" s="11"/>
      <c r="H172" s="4"/>
      <c r="I172" s="4"/>
      <c r="J172" s="4"/>
      <c r="K172" s="4"/>
      <c r="L172" s="4"/>
      <c r="M172" s="4"/>
      <c r="N172" s="4"/>
      <c r="O172" s="4"/>
      <c r="P172" s="4"/>
      <c r="Q172" s="1"/>
      <c r="R172" s="1"/>
      <c r="S172" s="4"/>
      <c r="T172" s="6"/>
      <c r="U172" s="6"/>
      <c r="V172" s="1">
        <v>41944</v>
      </c>
      <c r="W172" s="14">
        <v>326194.51307513547</v>
      </c>
      <c r="X172" s="15">
        <v>2100358.1020907359</v>
      </c>
      <c r="Y172" s="15">
        <v>4275027.857078949</v>
      </c>
      <c r="Z172" s="13">
        <v>5010168.32295762</v>
      </c>
      <c r="AB172" s="2">
        <v>2.5594999999999999</v>
      </c>
      <c r="AC172" s="4"/>
    </row>
    <row r="173" spans="1:29" s="34" customFormat="1" x14ac:dyDescent="0.25">
      <c r="A173" s="1">
        <v>41974</v>
      </c>
      <c r="B173" s="8">
        <v>363551</v>
      </c>
      <c r="C173" s="4"/>
      <c r="D173" s="5">
        <v>17424.913942589999</v>
      </c>
      <c r="E173" s="5">
        <v>8460.7502771199979</v>
      </c>
      <c r="F173" s="11">
        <f t="shared" si="3"/>
        <v>25885.664219709997</v>
      </c>
      <c r="G173" s="11"/>
      <c r="H173" s="4"/>
      <c r="I173" s="4"/>
      <c r="J173" s="4"/>
      <c r="K173" s="4"/>
      <c r="L173" s="4"/>
      <c r="M173" s="4"/>
      <c r="N173" s="4"/>
      <c r="O173" s="4"/>
      <c r="P173" s="4"/>
      <c r="Q173" s="1"/>
      <c r="R173" s="1"/>
      <c r="S173" s="4"/>
      <c r="T173" s="4"/>
      <c r="U173" s="4"/>
      <c r="V173" s="1">
        <v>41974</v>
      </c>
      <c r="W173" s="14">
        <v>351602.95403560996</v>
      </c>
      <c r="X173" s="15">
        <v>2150683.6322097201</v>
      </c>
      <c r="Y173" s="15">
        <v>4319484.312021506</v>
      </c>
      <c r="Z173" s="13">
        <v>4993132.9654404223</v>
      </c>
      <c r="AB173" s="2">
        <v>2.6556000000000002</v>
      </c>
      <c r="AC173" s="4"/>
    </row>
    <row r="174" spans="1:29" x14ac:dyDescent="0.25">
      <c r="A174" s="1">
        <v>42005</v>
      </c>
      <c r="B174" s="8">
        <v>361767</v>
      </c>
      <c r="C174" s="4"/>
      <c r="D174" s="5">
        <v>16486.740530370003</v>
      </c>
      <c r="E174" s="5">
        <v>6596.4997532299994</v>
      </c>
      <c r="F174" s="11">
        <f t="shared" si="3"/>
        <v>23083.240283600004</v>
      </c>
      <c r="G174" s="11"/>
      <c r="H174" s="4"/>
      <c r="I174" s="4"/>
      <c r="J174" s="4"/>
      <c r="K174" s="4"/>
      <c r="L174" s="4"/>
      <c r="M174" s="4"/>
      <c r="N174" s="4"/>
      <c r="O174" s="4"/>
      <c r="P174" s="4"/>
      <c r="Q174" s="1"/>
      <c r="R174" s="1"/>
      <c r="S174" s="4"/>
      <c r="T174" s="6"/>
      <c r="U174" s="6"/>
      <c r="V174" s="1">
        <v>42005</v>
      </c>
      <c r="W174" s="14">
        <v>321695.49676846003</v>
      </c>
      <c r="X174" s="15">
        <v>2127290.70036209</v>
      </c>
      <c r="Y174" s="15">
        <v>4335516.2067781799</v>
      </c>
      <c r="Z174" s="13">
        <v>5049003.2324710349</v>
      </c>
      <c r="AB174" s="2">
        <v>2.6617000000000002</v>
      </c>
      <c r="AC174" s="4"/>
    </row>
    <row r="175" spans="1:29" x14ac:dyDescent="0.25">
      <c r="A175" s="1">
        <v>42036</v>
      </c>
      <c r="B175" s="8">
        <v>362547</v>
      </c>
      <c r="C175" s="4"/>
      <c r="D175" s="5">
        <v>15115.447935690001</v>
      </c>
      <c r="E175" s="5">
        <v>5711.9752373700003</v>
      </c>
      <c r="F175" s="11">
        <f t="shared" si="3"/>
        <v>20827.42317306</v>
      </c>
      <c r="G175" s="11"/>
      <c r="H175" s="4"/>
      <c r="I175" s="4"/>
      <c r="J175" s="4"/>
      <c r="K175" s="4"/>
      <c r="L175" s="4"/>
      <c r="M175" s="4"/>
      <c r="N175" s="4"/>
      <c r="O175" s="4"/>
      <c r="P175" s="4"/>
      <c r="Q175" s="1"/>
      <c r="R175" s="1"/>
      <c r="S175" s="4"/>
      <c r="T175" s="6"/>
      <c r="U175" s="6"/>
      <c r="V175" s="1">
        <v>42036</v>
      </c>
      <c r="W175" s="14">
        <v>318950.02968891</v>
      </c>
      <c r="X175" s="15">
        <v>2130760.3738882602</v>
      </c>
      <c r="Y175" s="15">
        <v>4347972.7109755101</v>
      </c>
      <c r="Z175" s="13">
        <v>5065307.7680068258</v>
      </c>
      <c r="AB175" s="2">
        <v>2.8776999999999999</v>
      </c>
      <c r="AC175" s="4"/>
    </row>
    <row r="176" spans="1:29" x14ac:dyDescent="0.25">
      <c r="A176" s="1">
        <v>42064</v>
      </c>
      <c r="B176" s="8">
        <v>362744</v>
      </c>
      <c r="C176" s="4"/>
      <c r="D176" s="5">
        <v>16745.109822640003</v>
      </c>
      <c r="E176" s="5">
        <v>6714.5978334000019</v>
      </c>
      <c r="F176" s="11">
        <f t="shared" si="3"/>
        <v>23459.707656040006</v>
      </c>
      <c r="G176" s="11"/>
      <c r="H176" s="4"/>
      <c r="I176" s="4"/>
      <c r="J176" s="4"/>
      <c r="K176" s="4"/>
      <c r="L176" s="4"/>
      <c r="M176" s="4"/>
      <c r="N176" s="4"/>
      <c r="O176" s="4"/>
      <c r="P176" s="4"/>
      <c r="Q176" s="1"/>
      <c r="R176" s="1"/>
      <c r="S176" s="4"/>
      <c r="T176" s="6"/>
      <c r="U176" s="6"/>
      <c r="V176" s="1">
        <v>42064</v>
      </c>
      <c r="W176" s="14">
        <v>315360.20416769991</v>
      </c>
      <c r="X176" s="15">
        <v>2127134.0509434398</v>
      </c>
      <c r="Y176" s="15">
        <v>4370433.2636868507</v>
      </c>
      <c r="Z176" s="13">
        <v>5140845.5549915796</v>
      </c>
      <c r="AB176" s="2">
        <v>3.2073999999999998</v>
      </c>
      <c r="AC176" s="4"/>
    </row>
    <row r="177" spans="1:33" x14ac:dyDescent="0.25">
      <c r="A177" s="1">
        <v>42095</v>
      </c>
      <c r="B177" s="8">
        <v>364473</v>
      </c>
      <c r="C177" s="4"/>
      <c r="D177" s="5">
        <v>14782.170060350001</v>
      </c>
      <c r="E177" s="5">
        <v>6168.5971526900012</v>
      </c>
      <c r="F177" s="11">
        <f t="shared" si="3"/>
        <v>20950.767213040002</v>
      </c>
      <c r="G177" s="11"/>
      <c r="H177" s="4"/>
      <c r="I177" s="4"/>
      <c r="J177" s="4"/>
      <c r="K177" s="4"/>
      <c r="L177" s="4"/>
      <c r="M177" s="4"/>
      <c r="N177" s="4"/>
      <c r="O177" s="4"/>
      <c r="P177" s="4"/>
      <c r="Q177" s="1"/>
      <c r="R177" s="1"/>
      <c r="S177" s="4"/>
      <c r="T177" s="6"/>
      <c r="U177" s="6"/>
      <c r="V177" s="1">
        <v>42095</v>
      </c>
      <c r="W177" s="14">
        <v>306875.97684005997</v>
      </c>
      <c r="X177" s="15">
        <v>2135910.1163573898</v>
      </c>
      <c r="Y177" s="15">
        <v>4406195.3768376978</v>
      </c>
      <c r="Z177" s="13">
        <v>5167891.3740133466</v>
      </c>
      <c r="AB177" s="2">
        <v>2.9929999999999999</v>
      </c>
      <c r="AC177" s="4"/>
    </row>
    <row r="178" spans="1:33" x14ac:dyDescent="0.25">
      <c r="A178" s="1">
        <v>42125</v>
      </c>
      <c r="B178" s="8">
        <v>366647</v>
      </c>
      <c r="C178" s="4"/>
      <c r="D178" s="5">
        <v>14214.398087820002</v>
      </c>
      <c r="E178" s="5">
        <v>6136.99328427</v>
      </c>
      <c r="F178" s="11">
        <f t="shared" si="3"/>
        <v>20351.391372090002</v>
      </c>
      <c r="G178" s="11"/>
      <c r="H178" s="4"/>
      <c r="I178" s="4"/>
      <c r="J178" s="4"/>
      <c r="K178" s="4"/>
      <c r="L178" s="4"/>
      <c r="M178" s="4"/>
      <c r="N178" s="4"/>
      <c r="O178" s="4"/>
      <c r="P178" s="4"/>
      <c r="Q178" s="1"/>
      <c r="R178" s="1"/>
      <c r="S178" s="4"/>
      <c r="T178" s="6"/>
      <c r="U178" s="6"/>
      <c r="V178" s="1">
        <v>42125</v>
      </c>
      <c r="W178" s="14">
        <v>305872.98084881</v>
      </c>
      <c r="X178" s="15">
        <v>2151857.15694403</v>
      </c>
      <c r="Y178" s="15">
        <v>4475353.9744171593</v>
      </c>
      <c r="Z178" s="13">
        <v>5247207.9851920791</v>
      </c>
      <c r="AB178" s="2">
        <v>3.1781000000000001</v>
      </c>
      <c r="AC178" s="4"/>
    </row>
    <row r="179" spans="1:33" x14ac:dyDescent="0.25">
      <c r="A179" s="1">
        <v>42156</v>
      </c>
      <c r="B179" s="8">
        <v>368668</v>
      </c>
      <c r="C179" s="4"/>
      <c r="D179" s="5">
        <v>15268.324676350001</v>
      </c>
      <c r="E179" s="5">
        <v>6228.1159223300001</v>
      </c>
      <c r="F179" s="11">
        <f t="shared" si="3"/>
        <v>21496.440598680001</v>
      </c>
      <c r="G179" s="11"/>
      <c r="H179" s="4"/>
      <c r="I179" s="4"/>
      <c r="J179" s="4"/>
      <c r="K179" s="4"/>
      <c r="L179" s="4"/>
      <c r="M179" s="4"/>
      <c r="N179" s="4"/>
      <c r="O179" s="4"/>
      <c r="P179" s="4"/>
      <c r="Q179" s="1"/>
      <c r="R179" s="1"/>
      <c r="S179" s="4"/>
      <c r="T179" s="6"/>
      <c r="U179" s="6"/>
      <c r="V179" s="1">
        <v>42156</v>
      </c>
      <c r="W179" s="14">
        <v>305973.49158176</v>
      </c>
      <c r="X179" s="15">
        <v>2154232.4442201098</v>
      </c>
      <c r="Y179" s="15">
        <v>4479849.7808864992</v>
      </c>
      <c r="Z179" s="13">
        <v>5277126.3399856538</v>
      </c>
      <c r="AB179" s="2">
        <v>3.1019000000000001</v>
      </c>
      <c r="AC179" s="4"/>
    </row>
    <row r="180" spans="1:33" x14ac:dyDescent="0.25">
      <c r="A180" s="1">
        <v>42186</v>
      </c>
      <c r="B180" s="8">
        <v>368252</v>
      </c>
      <c r="C180" s="4"/>
      <c r="D180" s="5">
        <v>15823.78785345</v>
      </c>
      <c r="E180" s="5">
        <v>6324.8772533800002</v>
      </c>
      <c r="F180" s="11">
        <f t="shared" si="3"/>
        <v>22148.665106829998</v>
      </c>
      <c r="G180" s="11"/>
      <c r="H180" s="4"/>
      <c r="I180" s="4"/>
      <c r="J180" s="4"/>
      <c r="K180" s="4"/>
      <c r="L180" s="4"/>
      <c r="M180" s="4"/>
      <c r="N180" s="4"/>
      <c r="O180" s="4"/>
      <c r="P180" s="4"/>
      <c r="Q180" s="1"/>
      <c r="R180" s="1"/>
      <c r="S180" s="4"/>
      <c r="T180" s="6"/>
      <c r="U180" s="6"/>
      <c r="V180" s="1">
        <v>42186</v>
      </c>
      <c r="W180" s="14">
        <v>299397.33198750997</v>
      </c>
      <c r="X180" s="15">
        <v>2161920.64372986</v>
      </c>
      <c r="Y180" s="15">
        <v>4507204.990524265</v>
      </c>
      <c r="Z180" s="13">
        <v>5278779.4439123888</v>
      </c>
      <c r="AB180" s="2">
        <v>3.3934000000000002</v>
      </c>
      <c r="AC180" s="4"/>
    </row>
    <row r="181" spans="1:33" x14ac:dyDescent="0.25">
      <c r="A181" s="1">
        <v>42217</v>
      </c>
      <c r="B181" s="8">
        <v>368159</v>
      </c>
      <c r="C181" s="4"/>
      <c r="D181" s="5">
        <v>12985.170234450001</v>
      </c>
      <c r="E181" s="5">
        <v>5242.9061080199999</v>
      </c>
      <c r="F181" s="11">
        <f t="shared" si="3"/>
        <v>18228.076342470002</v>
      </c>
      <c r="G181" s="11"/>
      <c r="H181" s="4"/>
      <c r="I181" s="4"/>
      <c r="J181" s="4"/>
      <c r="K181" s="4"/>
      <c r="L181" s="4"/>
      <c r="M181" s="4"/>
      <c r="N181" s="4"/>
      <c r="O181" s="4"/>
      <c r="P181" s="4"/>
      <c r="Q181" s="1"/>
      <c r="R181" s="1"/>
      <c r="S181" s="4"/>
      <c r="T181" s="6"/>
      <c r="U181" s="6"/>
      <c r="V181" s="1">
        <v>42217</v>
      </c>
      <c r="W181" s="14">
        <v>297343.83595127001</v>
      </c>
      <c r="X181" s="15">
        <v>2163406.0355589101</v>
      </c>
      <c r="Y181" s="15">
        <v>4518764.3006480848</v>
      </c>
      <c r="Z181" s="13">
        <v>5313940.525697344</v>
      </c>
      <c r="AB181" s="2">
        <v>3.6461000000000001</v>
      </c>
      <c r="AC181" s="4"/>
    </row>
    <row r="182" spans="1:33" x14ac:dyDescent="0.25">
      <c r="A182" s="1">
        <v>42248</v>
      </c>
      <c r="B182" s="8">
        <v>361370</v>
      </c>
      <c r="C182" s="4"/>
      <c r="D182" s="5">
        <v>13383.764433709999</v>
      </c>
      <c r="E182" s="5">
        <v>5536.0793793900002</v>
      </c>
      <c r="F182" s="11">
        <f t="shared" si="3"/>
        <v>18919.8438131</v>
      </c>
      <c r="G182" s="11"/>
      <c r="H182" s="4"/>
      <c r="I182" s="4"/>
      <c r="J182" s="4"/>
      <c r="K182" s="4"/>
      <c r="L182" s="4"/>
      <c r="M182" s="4"/>
      <c r="N182" s="4"/>
      <c r="O182" s="4"/>
      <c r="P182" s="4"/>
      <c r="Q182" s="1"/>
      <c r="R182" s="1"/>
      <c r="S182" s="4"/>
      <c r="T182" s="6"/>
      <c r="U182" s="6"/>
      <c r="V182" s="1">
        <v>42248</v>
      </c>
      <c r="W182" s="14">
        <v>295810.78125721001</v>
      </c>
      <c r="X182" s="15">
        <v>2167463.5623548999</v>
      </c>
      <c r="Y182" s="15">
        <v>4540725.1125518261</v>
      </c>
      <c r="Z182" s="13">
        <v>5319375.9967849702</v>
      </c>
      <c r="AB182" s="2">
        <v>3.9722</v>
      </c>
      <c r="AC182" s="4"/>
    </row>
    <row r="183" spans="1:33" x14ac:dyDescent="0.25">
      <c r="A183" s="1">
        <v>42278</v>
      </c>
      <c r="B183" s="8">
        <v>361230</v>
      </c>
      <c r="C183" s="4"/>
      <c r="D183" s="5">
        <v>14216.19186658</v>
      </c>
      <c r="E183" s="5">
        <v>5367.0611075199995</v>
      </c>
      <c r="F183" s="11">
        <f t="shared" si="3"/>
        <v>19583.2529741</v>
      </c>
      <c r="G183" s="11"/>
      <c r="H183" s="4"/>
      <c r="I183" s="4"/>
      <c r="J183" s="4"/>
      <c r="K183" s="4"/>
      <c r="L183" s="4"/>
      <c r="M183" s="4"/>
      <c r="N183" s="4"/>
      <c r="O183" s="4"/>
      <c r="P183" s="4"/>
      <c r="Q183" s="1"/>
      <c r="R183" s="1"/>
      <c r="S183" s="4"/>
      <c r="T183" s="6"/>
      <c r="U183" s="6"/>
      <c r="V183" s="1">
        <v>42278</v>
      </c>
      <c r="W183" s="14">
        <v>299192.77538234001</v>
      </c>
      <c r="X183" s="15">
        <v>2200853.9188158601</v>
      </c>
      <c r="Y183" s="15">
        <v>4624608.481814431</v>
      </c>
      <c r="Z183" s="13">
        <v>5385785.4776240969</v>
      </c>
      <c r="AB183" s="2">
        <v>3.8582000000000001</v>
      </c>
      <c r="AC183" s="4"/>
    </row>
    <row r="184" spans="1:33" x14ac:dyDescent="0.25">
      <c r="A184" s="1">
        <v>42309</v>
      </c>
      <c r="B184" s="8">
        <v>357016</v>
      </c>
      <c r="C184" s="4"/>
      <c r="D184" s="5">
        <v>12783.77964839</v>
      </c>
      <c r="E184" s="5">
        <v>4858.3618606500004</v>
      </c>
      <c r="F184" s="11">
        <f t="shared" si="3"/>
        <v>17642.141509040001</v>
      </c>
      <c r="G184" s="11"/>
      <c r="H184" s="4"/>
      <c r="I184" s="4"/>
      <c r="J184" s="4"/>
      <c r="K184" s="4"/>
      <c r="L184" s="4"/>
      <c r="M184" s="4"/>
      <c r="N184" s="4"/>
      <c r="O184" s="4"/>
      <c r="P184" s="4"/>
      <c r="Q184" s="1"/>
      <c r="R184" s="1"/>
      <c r="S184" s="4"/>
      <c r="T184" s="6"/>
      <c r="U184" s="6"/>
      <c r="V184" s="1">
        <v>42309</v>
      </c>
      <c r="W184" s="14">
        <v>311288.44393107999</v>
      </c>
      <c r="X184" s="15">
        <v>2220285.50424401</v>
      </c>
      <c r="Y184" s="15">
        <v>4656424.4575231429</v>
      </c>
      <c r="Z184" s="13">
        <v>5443887.2545040548</v>
      </c>
      <c r="AB184" s="2">
        <v>3.8498999999999999</v>
      </c>
      <c r="AC184" s="4"/>
    </row>
    <row r="185" spans="1:33" s="34" customFormat="1" x14ac:dyDescent="0.25">
      <c r="A185" s="1">
        <v>42339</v>
      </c>
      <c r="B185" s="8">
        <v>356464</v>
      </c>
      <c r="C185" s="4"/>
      <c r="D185" s="5">
        <v>10617.309121720002</v>
      </c>
      <c r="E185" s="5">
        <v>5809.8390319599994</v>
      </c>
      <c r="F185" s="11">
        <f t="shared" si="3"/>
        <v>16427.148153680002</v>
      </c>
      <c r="G185" s="11"/>
      <c r="H185" s="4"/>
      <c r="I185" s="4"/>
      <c r="J185" s="4"/>
      <c r="K185" s="4"/>
      <c r="L185" s="4"/>
      <c r="M185" s="4"/>
      <c r="N185" s="4"/>
      <c r="O185" s="4"/>
      <c r="P185" s="4"/>
      <c r="Q185" s="1"/>
      <c r="R185" s="1"/>
      <c r="S185" s="4"/>
      <c r="T185" s="4"/>
      <c r="U185" s="4"/>
      <c r="V185" s="1">
        <v>42339</v>
      </c>
      <c r="W185" s="14">
        <v>334417.29336730996</v>
      </c>
      <c r="X185" s="15">
        <v>2285721.0203721598</v>
      </c>
      <c r="Y185" s="15">
        <v>4759312.2673809305</v>
      </c>
      <c r="Z185" s="13">
        <v>5554332.8955462202</v>
      </c>
      <c r="AB185" s="2">
        <v>3.9041999999999999</v>
      </c>
      <c r="AC185" s="4"/>
    </row>
    <row r="186" spans="1:33" x14ac:dyDescent="0.25">
      <c r="A186" s="1">
        <v>42370</v>
      </c>
      <c r="B186" s="8">
        <v>357507</v>
      </c>
      <c r="C186" s="4"/>
      <c r="D186" s="5">
        <v>10487.86575003</v>
      </c>
      <c r="E186" s="5">
        <v>4419.0838453599999</v>
      </c>
      <c r="F186" s="11">
        <f t="shared" si="3"/>
        <v>14906.94959539</v>
      </c>
      <c r="G186" s="11"/>
      <c r="H186" s="4"/>
      <c r="I186" s="4"/>
      <c r="J186" s="4"/>
      <c r="K186" s="4"/>
      <c r="L186" s="4"/>
      <c r="M186" s="4"/>
      <c r="N186" s="4"/>
      <c r="O186" s="4"/>
      <c r="P186" s="4"/>
      <c r="Q186" s="1"/>
      <c r="R186" s="1"/>
      <c r="S186" s="4"/>
      <c r="T186" s="6"/>
      <c r="U186" s="6"/>
      <c r="V186" s="1">
        <v>42370</v>
      </c>
      <c r="W186" s="14">
        <v>309171.08064034005</v>
      </c>
      <c r="X186" s="15">
        <v>2248923.08597939</v>
      </c>
      <c r="Y186" s="15">
        <v>4752143.770086661</v>
      </c>
      <c r="Z186" s="13">
        <v>5581776.5709847854</v>
      </c>
      <c r="AB186" s="2">
        <v>4.0422000000000002</v>
      </c>
      <c r="AC186" s="4"/>
    </row>
    <row r="187" spans="1:33" x14ac:dyDescent="0.25">
      <c r="A187" s="1">
        <v>42401</v>
      </c>
      <c r="B187" s="8">
        <v>359368</v>
      </c>
      <c r="C187" s="4"/>
      <c r="D187" s="5">
        <v>10438.89030112</v>
      </c>
      <c r="E187" s="5">
        <v>4474.1318136599994</v>
      </c>
      <c r="F187" s="11">
        <f t="shared" si="3"/>
        <v>14913.02211478</v>
      </c>
      <c r="G187" s="11"/>
      <c r="H187" s="4"/>
      <c r="I187" s="4"/>
      <c r="J187" s="4"/>
      <c r="K187" s="4"/>
      <c r="L187" s="4"/>
      <c r="M187" s="4"/>
      <c r="N187" s="4"/>
      <c r="O187" s="4"/>
      <c r="P187" s="4"/>
      <c r="Q187" s="1"/>
      <c r="R187" s="1"/>
      <c r="S187" s="4"/>
      <c r="T187" s="6"/>
      <c r="U187" s="6"/>
      <c r="V187" s="1">
        <v>42401</v>
      </c>
      <c r="W187" s="14">
        <v>306535.29170789005</v>
      </c>
      <c r="X187" s="15">
        <v>2247636.0281156399</v>
      </c>
      <c r="Y187" s="15">
        <v>4807617.353184808</v>
      </c>
      <c r="Z187" s="13">
        <v>5624553.6396539016</v>
      </c>
      <c r="AB187" s="2">
        <v>3.9790000000000001</v>
      </c>
      <c r="AC187" s="4"/>
    </row>
    <row r="188" spans="1:33" x14ac:dyDescent="0.25">
      <c r="A188" s="1">
        <v>42430</v>
      </c>
      <c r="B188" s="8">
        <v>357698</v>
      </c>
      <c r="C188" s="4"/>
      <c r="D188" s="5">
        <v>11681.39590102</v>
      </c>
      <c r="E188" s="5">
        <v>5593.1763174799989</v>
      </c>
      <c r="F188" s="11">
        <f t="shared" si="3"/>
        <v>17274.572218499998</v>
      </c>
      <c r="G188" s="11"/>
      <c r="H188" s="4"/>
      <c r="I188" s="4"/>
      <c r="J188" s="4"/>
      <c r="K188" s="4"/>
      <c r="L188" s="4"/>
      <c r="M188" s="4"/>
      <c r="N188" s="4"/>
      <c r="O188" s="4"/>
      <c r="P188" s="4"/>
      <c r="Q188" s="1"/>
      <c r="R188" s="1"/>
      <c r="S188" s="4"/>
      <c r="T188" s="6"/>
      <c r="U188" s="6"/>
      <c r="V188" s="1">
        <v>42430</v>
      </c>
      <c r="W188" s="14">
        <v>300106.31550874998</v>
      </c>
      <c r="X188" s="15">
        <v>2245379.8355896901</v>
      </c>
      <c r="Y188" s="15">
        <v>4865109.7295065364</v>
      </c>
      <c r="Z188" s="13">
        <v>5719124.2726651691</v>
      </c>
      <c r="AB188" s="2">
        <v>3.5583</v>
      </c>
      <c r="AC188" s="4"/>
    </row>
    <row r="189" spans="1:33" x14ac:dyDescent="0.25">
      <c r="A189" s="1">
        <v>42461</v>
      </c>
      <c r="B189" s="8">
        <v>362201</v>
      </c>
      <c r="C189" s="4"/>
      <c r="D189" s="5">
        <v>10674.068057870001</v>
      </c>
      <c r="E189" s="5">
        <v>5329.4179826199997</v>
      </c>
      <c r="F189" s="11">
        <f t="shared" si="3"/>
        <v>16003.486040490001</v>
      </c>
      <c r="G189" s="1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6"/>
      <c r="T189" s="6"/>
      <c r="U189" s="6"/>
      <c r="V189" s="1">
        <v>42461</v>
      </c>
      <c r="W189" s="14">
        <v>302381.49577655998</v>
      </c>
      <c r="X189" s="15">
        <v>2241550.8180694301</v>
      </c>
      <c r="Y189" s="15">
        <v>4889529.8248322997</v>
      </c>
      <c r="Z189" s="13">
        <v>5754374.5665870719</v>
      </c>
      <c r="AB189" s="2">
        <v>3.4502000000000002</v>
      </c>
      <c r="AC189" s="4"/>
      <c r="AD189" s="96"/>
      <c r="AE189" s="96"/>
      <c r="AF189" s="96"/>
      <c r="AG189" s="96"/>
    </row>
    <row r="190" spans="1:33" x14ac:dyDescent="0.25">
      <c r="A190" s="1">
        <v>42491</v>
      </c>
      <c r="B190" s="8">
        <v>363447</v>
      </c>
      <c r="C190" s="4"/>
      <c r="D190" s="5">
        <v>11276.085114979998</v>
      </c>
      <c r="E190" s="5">
        <v>5087.1870836599992</v>
      </c>
      <c r="F190" s="11">
        <f t="shared" si="3"/>
        <v>16363.272198639997</v>
      </c>
      <c r="G190" s="1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6"/>
      <c r="T190" s="6"/>
      <c r="U190" s="6"/>
      <c r="V190" s="1">
        <v>42491</v>
      </c>
      <c r="W190" s="14">
        <v>299807.06847574003</v>
      </c>
      <c r="X190" s="15">
        <v>2253794.3250239999</v>
      </c>
      <c r="Y190" s="15">
        <v>4927150.9982462535</v>
      </c>
      <c r="Z190" s="13">
        <v>5779459.1182158403</v>
      </c>
      <c r="AB190" s="2">
        <v>3.5945</v>
      </c>
      <c r="AC190" s="4"/>
      <c r="AD190" s="96"/>
      <c r="AE190" s="97"/>
      <c r="AF190" s="96"/>
      <c r="AG190" s="96"/>
    </row>
    <row r="191" spans="1:33" x14ac:dyDescent="0.25">
      <c r="A191" s="1">
        <v>42522</v>
      </c>
      <c r="B191" s="8">
        <v>364152</v>
      </c>
      <c r="C191" s="4"/>
      <c r="D191" s="5">
        <v>12911.260150129998</v>
      </c>
      <c r="E191" s="5">
        <v>6098.7697007299994</v>
      </c>
      <c r="F191" s="11">
        <f t="shared" si="3"/>
        <v>19010.029850859995</v>
      </c>
      <c r="G191" s="1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6"/>
      <c r="T191" s="6"/>
      <c r="U191" s="6"/>
      <c r="V191" s="1">
        <v>42522</v>
      </c>
      <c r="W191" s="14">
        <v>300911.45923167001</v>
      </c>
      <c r="X191" s="103">
        <v>2267104.1409148001</v>
      </c>
      <c r="Y191" s="15">
        <v>4960426.3480040673</v>
      </c>
      <c r="Z191" s="13">
        <v>5833070.1415769467</v>
      </c>
      <c r="AB191" s="2">
        <v>3.2092000000000001</v>
      </c>
      <c r="AC191" s="4"/>
      <c r="AD191" s="98"/>
      <c r="AE191" s="96"/>
      <c r="AF191" s="96"/>
      <c r="AG191" s="96"/>
    </row>
    <row r="192" spans="1:33" x14ac:dyDescent="0.25">
      <c r="A192" s="1">
        <v>42552</v>
      </c>
      <c r="B192" s="8">
        <v>369340</v>
      </c>
      <c r="C192" s="4"/>
      <c r="D192" s="5">
        <v>11913.375211640001</v>
      </c>
      <c r="E192" s="5">
        <v>5155.4677548000009</v>
      </c>
      <c r="F192" s="11">
        <f t="shared" si="3"/>
        <v>17068.842966440003</v>
      </c>
      <c r="G192" s="1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6"/>
      <c r="T192" s="6"/>
      <c r="U192" s="6"/>
      <c r="V192" s="1">
        <v>42552</v>
      </c>
      <c r="W192" s="14">
        <v>299911.06863239</v>
      </c>
      <c r="X192" s="15">
        <v>2271113.0172161101</v>
      </c>
      <c r="Y192" s="15">
        <v>5008531.2989059901</v>
      </c>
      <c r="Z192" s="13">
        <v>5892941.2653762912</v>
      </c>
      <c r="AA192" s="96"/>
      <c r="AB192" s="2">
        <v>3.2383999999999999</v>
      </c>
      <c r="AC192" s="4"/>
      <c r="AD192" s="77"/>
      <c r="AE192" s="96"/>
      <c r="AF192" s="96"/>
      <c r="AG192" s="96"/>
    </row>
    <row r="193" spans="1:32" x14ac:dyDescent="0.25">
      <c r="A193" s="1">
        <v>42583</v>
      </c>
      <c r="B193" s="8">
        <v>369541</v>
      </c>
      <c r="C193" s="4"/>
      <c r="D193" s="5">
        <v>13019.000319749999</v>
      </c>
      <c r="E193" s="5">
        <v>5283.1108219899988</v>
      </c>
      <c r="F193" s="11">
        <f t="shared" si="3"/>
        <v>18302.111141739999</v>
      </c>
      <c r="G193" s="11"/>
      <c r="H193" s="4"/>
      <c r="I193" s="4"/>
      <c r="J193" s="89"/>
      <c r="K193" s="90"/>
      <c r="L193" s="4"/>
      <c r="M193" s="4"/>
      <c r="N193" s="4"/>
      <c r="O193" s="4"/>
      <c r="P193" s="4"/>
      <c r="Q193" s="4"/>
      <c r="R193" s="4"/>
      <c r="S193" s="6"/>
      <c r="T193" s="6"/>
      <c r="U193" s="6"/>
      <c r="V193" s="1">
        <v>42583</v>
      </c>
      <c r="W193" s="14">
        <v>298618.29621846997</v>
      </c>
      <c r="X193" s="15">
        <v>2281970.7424893896</v>
      </c>
      <c r="Y193" s="15">
        <v>5067637.3406300507</v>
      </c>
      <c r="Z193" s="13">
        <v>5923640.6529054362</v>
      </c>
      <c r="AA193" s="96"/>
      <c r="AB193" s="2">
        <v>3.2397</v>
      </c>
      <c r="AC193" s="4"/>
      <c r="AD193" s="77"/>
      <c r="AE193" s="77"/>
      <c r="AF193" s="77"/>
    </row>
    <row r="194" spans="1:32" x14ac:dyDescent="0.25">
      <c r="A194" s="1">
        <v>42614</v>
      </c>
      <c r="B194" s="8">
        <v>370417</v>
      </c>
      <c r="C194" s="4"/>
      <c r="D194" s="5">
        <v>12140.628126019999</v>
      </c>
      <c r="E194" s="5">
        <v>5222.7763133199996</v>
      </c>
      <c r="F194" s="11">
        <f t="shared" si="3"/>
        <v>17363.40443934</v>
      </c>
      <c r="G194" s="11"/>
      <c r="H194" s="4"/>
      <c r="I194" s="4"/>
      <c r="J194" s="89"/>
      <c r="L194" s="4"/>
      <c r="M194" s="4"/>
      <c r="N194" s="4"/>
      <c r="O194" s="4"/>
      <c r="P194" s="4"/>
      <c r="Q194" s="4"/>
      <c r="R194" s="4"/>
      <c r="S194" s="6"/>
      <c r="T194" s="6"/>
      <c r="U194" s="6"/>
      <c r="V194" s="1">
        <v>42614</v>
      </c>
      <c r="W194" s="14">
        <v>307800.15808234003</v>
      </c>
      <c r="X194" s="15">
        <v>2282046.0906029399</v>
      </c>
      <c r="Y194" s="15">
        <v>5092048.8728773259</v>
      </c>
      <c r="Z194" s="13">
        <v>5943822.2020047661</v>
      </c>
      <c r="AA194" s="96"/>
      <c r="AB194" s="2">
        <v>3.2456</v>
      </c>
      <c r="AC194" s="4"/>
      <c r="AD194" s="77"/>
      <c r="AE194" s="77"/>
      <c r="AF194" s="77"/>
    </row>
    <row r="195" spans="1:32" x14ac:dyDescent="0.25">
      <c r="A195" s="1">
        <v>42644</v>
      </c>
      <c r="B195" s="8">
        <v>367528</v>
      </c>
      <c r="C195" s="4"/>
      <c r="D195" s="5">
        <v>11550.595182469999</v>
      </c>
      <c r="E195" s="5">
        <v>5380.7632562400004</v>
      </c>
      <c r="F195" s="11">
        <f t="shared" si="3"/>
        <v>16931.358438709998</v>
      </c>
      <c r="G195" s="11"/>
      <c r="H195" s="4"/>
      <c r="I195" s="4"/>
      <c r="J195" s="89"/>
      <c r="L195" s="4"/>
      <c r="M195" s="4"/>
      <c r="N195" s="4"/>
      <c r="O195" s="4"/>
      <c r="P195" s="4"/>
      <c r="Q195" s="4"/>
      <c r="R195" s="4"/>
      <c r="S195" s="6"/>
      <c r="T195" s="6"/>
      <c r="U195" s="6"/>
      <c r="V195" s="1">
        <v>42644</v>
      </c>
      <c r="W195" s="14">
        <v>308519.37469808001</v>
      </c>
      <c r="X195" s="15">
        <v>2286437.1909324098</v>
      </c>
      <c r="Y195" s="15">
        <v>5141595.4478749773</v>
      </c>
      <c r="Z195" s="13">
        <v>5994934.0000247369</v>
      </c>
      <c r="AA195" s="96"/>
      <c r="AB195" s="2">
        <v>3.1804999999999999</v>
      </c>
      <c r="AC195" s="4"/>
      <c r="AD195" s="77"/>
      <c r="AE195" s="77"/>
      <c r="AF195" s="77"/>
    </row>
    <row r="196" spans="1:32" x14ac:dyDescent="0.25">
      <c r="A196" s="1">
        <v>42675</v>
      </c>
      <c r="B196" s="8">
        <v>365556</v>
      </c>
      <c r="C196" s="4"/>
      <c r="D196" s="5">
        <v>11632.865109159999</v>
      </c>
      <c r="E196" s="5">
        <v>5125.9319338000014</v>
      </c>
      <c r="F196" s="11">
        <f t="shared" si="3"/>
        <v>16758.797042959999</v>
      </c>
      <c r="G196" s="11"/>
      <c r="H196" s="4"/>
      <c r="I196" s="4"/>
      <c r="J196" s="89"/>
      <c r="L196" s="4"/>
      <c r="M196" s="4"/>
      <c r="N196" s="4"/>
      <c r="O196" s="4"/>
      <c r="P196" s="4"/>
      <c r="Q196" s="4"/>
      <c r="R196" s="4"/>
      <c r="S196" s="6"/>
      <c r="T196" s="6"/>
      <c r="U196" s="6"/>
      <c r="V196" s="1">
        <v>42675</v>
      </c>
      <c r="W196" s="14">
        <v>317699.47909561003</v>
      </c>
      <c r="X196" s="15">
        <v>2314068.1690718997</v>
      </c>
      <c r="Y196" s="15">
        <v>5181705.5398983303</v>
      </c>
      <c r="Z196" s="13">
        <v>6057210.22354283</v>
      </c>
      <c r="AA196" s="96"/>
      <c r="AB196" s="2">
        <v>3.3961000000000001</v>
      </c>
      <c r="AC196" s="4"/>
      <c r="AD196" s="77"/>
      <c r="AE196" s="77"/>
      <c r="AF196" s="77"/>
    </row>
    <row r="197" spans="1:32" x14ac:dyDescent="0.25">
      <c r="A197" s="1">
        <v>42705</v>
      </c>
      <c r="B197" s="8">
        <v>365016</v>
      </c>
      <c r="C197" s="4"/>
      <c r="D197" s="5">
        <v>11689.913299120002</v>
      </c>
      <c r="E197" s="5">
        <v>6579.773568829999</v>
      </c>
      <c r="F197" s="11">
        <f t="shared" si="3"/>
        <v>18269.68686795</v>
      </c>
      <c r="G197" s="11"/>
      <c r="H197" s="80"/>
      <c r="I197" s="83"/>
      <c r="J197" s="89"/>
      <c r="L197" s="4"/>
      <c r="M197" s="4"/>
      <c r="N197" s="4"/>
      <c r="O197" s="4"/>
      <c r="P197" s="4"/>
      <c r="Q197" s="4"/>
      <c r="R197" s="4"/>
      <c r="S197" s="6"/>
      <c r="T197" s="6"/>
      <c r="U197" s="6"/>
      <c r="V197" s="1">
        <v>42705</v>
      </c>
      <c r="W197" s="14">
        <v>347811.39256031002</v>
      </c>
      <c r="X197" s="15">
        <v>2371654.89834414</v>
      </c>
      <c r="Y197" s="15">
        <v>5283354.8745544683</v>
      </c>
      <c r="Z197" s="13">
        <v>6144485.0538630085</v>
      </c>
      <c r="AA197" s="96"/>
      <c r="AB197" s="2">
        <v>3.2585000000000002</v>
      </c>
      <c r="AC197" s="4"/>
      <c r="AD197" s="77"/>
      <c r="AE197" s="77"/>
      <c r="AF197" s="77"/>
    </row>
    <row r="198" spans="1:32" x14ac:dyDescent="0.25">
      <c r="A198" s="1">
        <v>42736</v>
      </c>
      <c r="B198" s="8">
        <v>367708</v>
      </c>
      <c r="C198" s="4"/>
      <c r="D198" s="5">
        <v>12357.064365319999</v>
      </c>
      <c r="E198" s="5">
        <v>5485.8719127200011</v>
      </c>
      <c r="F198" s="11">
        <f t="shared" si="3"/>
        <v>17842.936278040001</v>
      </c>
      <c r="G198" s="4"/>
      <c r="H198" s="80"/>
      <c r="I198" s="81"/>
      <c r="J198" s="89"/>
      <c r="L198" s="4"/>
      <c r="M198" s="4"/>
      <c r="N198" s="4"/>
      <c r="O198" s="4"/>
      <c r="P198" s="4"/>
      <c r="Q198" s="4"/>
      <c r="R198" s="4"/>
      <c r="S198" s="6"/>
      <c r="T198" s="6"/>
      <c r="U198" s="6"/>
      <c r="V198" s="1">
        <v>42736</v>
      </c>
      <c r="W198" s="14">
        <v>312239.89651167998</v>
      </c>
      <c r="X198" s="15">
        <v>2313409.3107811501</v>
      </c>
      <c r="Y198" s="15">
        <v>5318721.3804432815</v>
      </c>
      <c r="Z198" s="13">
        <v>6141487.9334867718</v>
      </c>
      <c r="AA198" s="96"/>
      <c r="AB198" s="2">
        <v>3.1263999999999998</v>
      </c>
      <c r="AC198" s="4"/>
      <c r="AD198" s="77"/>
      <c r="AE198" s="77"/>
      <c r="AF198" s="77"/>
    </row>
    <row r="199" spans="1:32" x14ac:dyDescent="0.25">
      <c r="A199" s="1">
        <v>42767</v>
      </c>
      <c r="B199" s="91">
        <v>368981</v>
      </c>
      <c r="C199" s="4"/>
      <c r="D199" s="79">
        <v>11057.336258810001</v>
      </c>
      <c r="E199" s="79">
        <v>5046.2590337000001</v>
      </c>
      <c r="F199" s="11">
        <f t="shared" si="3"/>
        <v>16103.595292510001</v>
      </c>
      <c r="G199" s="4"/>
      <c r="H199" s="80"/>
      <c r="J199" s="89"/>
      <c r="L199" s="4"/>
      <c r="M199" s="4"/>
      <c r="N199" s="4"/>
      <c r="O199" s="4"/>
      <c r="P199" s="4"/>
      <c r="Q199" s="4"/>
      <c r="R199" s="4"/>
      <c r="V199" s="1">
        <v>42767</v>
      </c>
      <c r="W199" s="14">
        <v>318903.15686766995</v>
      </c>
      <c r="X199" s="15">
        <v>2321604.7560767503</v>
      </c>
      <c r="Y199" s="15">
        <v>5359200.9026537389</v>
      </c>
      <c r="Z199" s="13">
        <v>6169650.0905843088</v>
      </c>
      <c r="AA199" s="96"/>
      <c r="AB199" s="2">
        <v>3.0987</v>
      </c>
      <c r="AC199" s="4"/>
      <c r="AD199" s="77"/>
      <c r="AE199" s="77"/>
      <c r="AF199" s="77"/>
    </row>
    <row r="200" spans="1:32" x14ac:dyDescent="0.25">
      <c r="A200" s="1">
        <v>42795</v>
      </c>
      <c r="B200" s="91">
        <v>370111</v>
      </c>
      <c r="C200" s="4"/>
      <c r="D200" s="79">
        <v>13117.63662377</v>
      </c>
      <c r="E200" s="79">
        <v>6002.1322841899992</v>
      </c>
      <c r="F200" s="11">
        <f t="shared" ref="F200:F210" si="4">+D200+E200</f>
        <v>19119.768907959999</v>
      </c>
      <c r="G200" s="57"/>
      <c r="H200" s="57"/>
      <c r="J200" s="89"/>
      <c r="L200" s="4"/>
      <c r="M200" s="4"/>
      <c r="N200" s="4"/>
      <c r="O200" s="4"/>
      <c r="P200" s="4"/>
      <c r="Q200" s="4"/>
      <c r="R200" s="4"/>
      <c r="V200" s="1">
        <v>42795</v>
      </c>
      <c r="W200" s="14">
        <v>309000.18913734</v>
      </c>
      <c r="X200" s="15">
        <v>2329610.9283712301</v>
      </c>
      <c r="Y200" s="15">
        <v>5429554.4783375924</v>
      </c>
      <c r="Z200" s="13">
        <v>6244304.264306332</v>
      </c>
      <c r="AA200" s="96"/>
      <c r="AB200" s="92">
        <v>3.1678000000000002</v>
      </c>
      <c r="AC200" s="57"/>
      <c r="AD200" s="77"/>
      <c r="AE200" s="77"/>
      <c r="AF200" s="77"/>
    </row>
    <row r="201" spans="1:32" x14ac:dyDescent="0.25">
      <c r="A201" s="1">
        <v>42826</v>
      </c>
      <c r="B201" s="91">
        <v>374945</v>
      </c>
      <c r="C201" s="4"/>
      <c r="D201" s="79">
        <v>10887.876604250001</v>
      </c>
      <c r="E201" s="79">
        <v>5100.9962242699994</v>
      </c>
      <c r="F201" s="11">
        <f t="shared" si="4"/>
        <v>15988.872828520001</v>
      </c>
      <c r="G201" s="63"/>
      <c r="H201" s="58"/>
      <c r="J201" s="89"/>
      <c r="L201" s="4"/>
      <c r="M201" s="4"/>
      <c r="N201" s="4"/>
      <c r="O201" s="4"/>
      <c r="P201" s="4"/>
      <c r="Q201" s="4"/>
      <c r="R201" s="4"/>
      <c r="V201" s="1">
        <v>42826</v>
      </c>
      <c r="W201" s="14">
        <v>311203.95738287998</v>
      </c>
      <c r="X201" s="15">
        <v>2344027.19883843</v>
      </c>
      <c r="Y201" s="15">
        <v>5425052.765176136</v>
      </c>
      <c r="Z201" s="13">
        <v>6271786.1975956559</v>
      </c>
      <c r="AA201" s="96"/>
      <c r="AB201" s="92">
        <v>3.1978</v>
      </c>
      <c r="AC201" s="63"/>
      <c r="AD201" s="77"/>
      <c r="AE201" s="77"/>
      <c r="AF201" s="77"/>
    </row>
    <row r="202" spans="1:32" x14ac:dyDescent="0.25">
      <c r="A202" s="1">
        <v>42856</v>
      </c>
      <c r="B202" s="91">
        <v>376491</v>
      </c>
      <c r="C202" s="4"/>
      <c r="D202" s="79">
        <v>12329.990999220003</v>
      </c>
      <c r="E202" s="79">
        <v>5610.6869926200006</v>
      </c>
      <c r="F202" s="11">
        <f t="shared" si="4"/>
        <v>17940.677991840003</v>
      </c>
      <c r="J202" s="89"/>
      <c r="L202" s="4"/>
      <c r="M202" s="4"/>
      <c r="N202" s="4"/>
      <c r="O202" s="4"/>
      <c r="P202" s="4"/>
      <c r="Q202" s="4"/>
      <c r="R202" s="4"/>
      <c r="V202" s="1">
        <v>42856</v>
      </c>
      <c r="W202" s="14">
        <v>309454.41109600995</v>
      </c>
      <c r="X202" s="15">
        <v>2374702.2669977602</v>
      </c>
      <c r="Y202" s="15">
        <v>5472017.0579081336</v>
      </c>
      <c r="Z202" s="13">
        <v>6311159.0440093931</v>
      </c>
      <c r="AA202" s="96"/>
      <c r="AB202" s="92">
        <v>3.2431000000000001</v>
      </c>
      <c r="AD202" s="77"/>
      <c r="AE202" s="77"/>
      <c r="AF202" s="77"/>
    </row>
    <row r="203" spans="1:32" x14ac:dyDescent="0.25">
      <c r="A203" s="1">
        <v>42887</v>
      </c>
      <c r="B203" s="91">
        <v>377175</v>
      </c>
      <c r="D203" s="79">
        <v>12780.811589770001</v>
      </c>
      <c r="E203" s="79">
        <v>5812.69024997</v>
      </c>
      <c r="F203" s="11">
        <f t="shared" si="4"/>
        <v>18593.501839740002</v>
      </c>
      <c r="J203" s="89"/>
      <c r="V203" s="1">
        <v>42887</v>
      </c>
      <c r="W203" s="14">
        <v>316224.75784232997</v>
      </c>
      <c r="X203" s="15">
        <v>2408340.8613099298</v>
      </c>
      <c r="Y203" s="15">
        <v>5512867.316913872</v>
      </c>
      <c r="Z203" s="13">
        <v>6347000.1890631812</v>
      </c>
      <c r="AA203" s="96"/>
      <c r="AB203" s="92">
        <v>3.3075999999999999</v>
      </c>
      <c r="AD203" s="77"/>
      <c r="AE203" s="77"/>
      <c r="AF203" s="77"/>
    </row>
    <row r="204" spans="1:32" x14ac:dyDescent="0.25">
      <c r="A204" s="1">
        <v>42917</v>
      </c>
      <c r="B204" s="91">
        <v>381029</v>
      </c>
      <c r="D204" s="79">
        <v>12669.48208756</v>
      </c>
      <c r="E204" s="79">
        <v>5692.7264602999985</v>
      </c>
      <c r="F204" s="11">
        <f t="shared" si="4"/>
        <v>18362.208547859998</v>
      </c>
      <c r="J204" s="89"/>
      <c r="V204" s="1">
        <v>42917</v>
      </c>
      <c r="W204" s="14">
        <v>314687.69223977724</v>
      </c>
      <c r="X204" s="15">
        <v>2399983.4052858171</v>
      </c>
      <c r="Y204" s="15">
        <v>5561717.0161505491</v>
      </c>
      <c r="Z204" s="13">
        <v>6372579.2130389791</v>
      </c>
      <c r="AA204" s="96"/>
      <c r="AB204" s="92">
        <v>3.1301000000000001</v>
      </c>
      <c r="AD204" s="77"/>
      <c r="AE204" s="77"/>
      <c r="AF204" s="77"/>
    </row>
    <row r="205" spans="1:32" x14ac:dyDescent="0.25">
      <c r="A205" s="1">
        <v>42948</v>
      </c>
      <c r="B205" s="91">
        <v>381843</v>
      </c>
      <c r="D205" s="79">
        <v>14099.597496920002</v>
      </c>
      <c r="E205" s="79">
        <v>5733.6855607299985</v>
      </c>
      <c r="F205" s="11">
        <f t="shared" si="4"/>
        <v>19833.283057649998</v>
      </c>
      <c r="J205" s="89"/>
      <c r="V205" s="1">
        <v>42948</v>
      </c>
      <c r="W205" s="14">
        <v>311592.78586975997</v>
      </c>
      <c r="X205" s="104">
        <v>2417312.24909674</v>
      </c>
      <c r="Y205" s="15">
        <v>5646488.5016159564</v>
      </c>
      <c r="Z205" s="13">
        <v>6453521.3933498869</v>
      </c>
      <c r="AA205" s="96"/>
      <c r="AB205" s="92">
        <v>3.1465000000000001</v>
      </c>
      <c r="AD205" s="77"/>
      <c r="AE205" s="77"/>
      <c r="AF205" s="77"/>
    </row>
    <row r="206" spans="1:32" x14ac:dyDescent="0.25">
      <c r="A206" s="1">
        <v>42979</v>
      </c>
      <c r="B206" s="91">
        <v>381244</v>
      </c>
      <c r="D206" s="79">
        <v>13700.87610367</v>
      </c>
      <c r="E206" s="79">
        <v>5518.6377611499993</v>
      </c>
      <c r="F206" s="11">
        <f t="shared" si="4"/>
        <v>19219.513864820001</v>
      </c>
      <c r="V206" s="1">
        <v>42979</v>
      </c>
      <c r="W206" s="105">
        <v>316678.65152823</v>
      </c>
      <c r="X206" s="104">
        <v>2432791.3809226803</v>
      </c>
      <c r="Y206" s="104">
        <v>5692515.9849096937</v>
      </c>
      <c r="Z206" s="13">
        <v>6497922.6992786834</v>
      </c>
      <c r="AA206" s="96"/>
      <c r="AB206" s="92">
        <v>3.1674000000000002</v>
      </c>
      <c r="AD206" s="77"/>
      <c r="AE206" s="77"/>
      <c r="AF206" s="77"/>
    </row>
    <row r="207" spans="1:32" x14ac:dyDescent="0.25">
      <c r="A207" s="1">
        <v>43009</v>
      </c>
      <c r="B207" s="91">
        <v>380351</v>
      </c>
      <c r="D207" s="79">
        <v>13903.984319570001</v>
      </c>
      <c r="E207" s="79">
        <v>5557.855005020001</v>
      </c>
      <c r="F207" s="11">
        <f t="shared" si="4"/>
        <v>19461.839324590001</v>
      </c>
      <c r="V207" s="1">
        <v>43009</v>
      </c>
      <c r="W207" s="105">
        <v>315989.75269753998</v>
      </c>
      <c r="X207" s="104">
        <v>2420217.8623010796</v>
      </c>
      <c r="Y207" s="104">
        <v>5726997.9686214523</v>
      </c>
      <c r="Z207" s="13">
        <v>6550104.6106646825</v>
      </c>
      <c r="AA207" s="96"/>
      <c r="AB207" s="92">
        <v>3.2763</v>
      </c>
      <c r="AD207" s="77"/>
      <c r="AE207" s="77"/>
      <c r="AF207" s="77"/>
    </row>
    <row r="208" spans="1:32" x14ac:dyDescent="0.25">
      <c r="A208" s="1">
        <v>43040</v>
      </c>
      <c r="B208" s="91">
        <v>381056</v>
      </c>
      <c r="D208" s="79">
        <v>13398.99299612</v>
      </c>
      <c r="E208" s="79">
        <v>5809.0889944499986</v>
      </c>
      <c r="F208" s="11">
        <f t="shared" si="4"/>
        <v>19208.081990569997</v>
      </c>
      <c r="V208" s="1">
        <v>43040</v>
      </c>
      <c r="W208" s="105">
        <v>327996.95903190249</v>
      </c>
      <c r="X208" s="104">
        <v>2443172.5736791324</v>
      </c>
      <c r="Y208" s="104">
        <v>5742409.1117473161</v>
      </c>
      <c r="Z208" s="13">
        <v>6587479.6449876865</v>
      </c>
      <c r="AA208" s="96"/>
      <c r="AB208" s="92">
        <v>3.2610000000000001</v>
      </c>
      <c r="AD208" s="77"/>
      <c r="AE208" s="77"/>
      <c r="AF208" s="77"/>
    </row>
    <row r="209" spans="1:32" x14ac:dyDescent="0.25">
      <c r="A209" s="1">
        <v>43070</v>
      </c>
      <c r="B209" s="91">
        <v>373972</v>
      </c>
      <c r="D209" s="79">
        <v>12911.30705094</v>
      </c>
      <c r="E209" s="79">
        <v>6957.5138729199998</v>
      </c>
      <c r="F209" s="11">
        <f t="shared" si="4"/>
        <v>19868.820923859999</v>
      </c>
      <c r="V209" s="1">
        <v>43070</v>
      </c>
      <c r="W209" s="105">
        <v>363025.89727560279</v>
      </c>
      <c r="X209" s="104">
        <v>2481226.7409276729</v>
      </c>
      <c r="Y209" s="104">
        <v>5787537.7108028959</v>
      </c>
      <c r="Z209" s="13">
        <v>6619951.4376426563</v>
      </c>
      <c r="AA209" s="96"/>
      <c r="AB209" s="92">
        <v>3.3073999999999999</v>
      </c>
      <c r="AD209" s="77"/>
      <c r="AE209" s="77"/>
      <c r="AF209" s="77"/>
    </row>
    <row r="210" spans="1:32" x14ac:dyDescent="0.25">
      <c r="A210" s="1">
        <v>43101</v>
      </c>
      <c r="B210" s="91">
        <v>375701</v>
      </c>
      <c r="D210" s="79">
        <v>14531.24122202</v>
      </c>
      <c r="E210" s="79">
        <v>6142.8915282099988</v>
      </c>
      <c r="F210" s="11">
        <f t="shared" si="4"/>
        <v>20674.132750229997</v>
      </c>
      <c r="V210" s="1">
        <v>43101</v>
      </c>
      <c r="W210" s="14">
        <v>326184.96070227644</v>
      </c>
      <c r="X210" s="15">
        <v>2447670.4285754766</v>
      </c>
      <c r="Y210" s="15">
        <v>5813807.6856759004</v>
      </c>
      <c r="Z210" s="13">
        <v>6649000.1397573203</v>
      </c>
      <c r="AA210" s="96"/>
      <c r="AB210" s="92">
        <v>3.1617999999999999</v>
      </c>
      <c r="AD210" s="77"/>
      <c r="AE210" s="77"/>
      <c r="AF210" s="77"/>
    </row>
    <row r="211" spans="1:32" x14ac:dyDescent="0.25">
      <c r="V211" s="96"/>
      <c r="W211" s="96"/>
      <c r="X211" s="96"/>
      <c r="Y211" s="96"/>
      <c r="Z211" s="96"/>
      <c r="AA211" s="96"/>
      <c r="AD211" s="77"/>
      <c r="AE211" s="77"/>
      <c r="AF211" s="77"/>
    </row>
    <row r="212" spans="1:32" x14ac:dyDescent="0.25">
      <c r="V212" s="96"/>
      <c r="W212" s="96"/>
      <c r="X212" s="96"/>
      <c r="Y212" s="96"/>
      <c r="Z212" s="96"/>
      <c r="AA212" s="96"/>
      <c r="AD212" s="77"/>
      <c r="AE212" s="77"/>
      <c r="AF212" s="77"/>
    </row>
    <row r="213" spans="1:32" x14ac:dyDescent="0.25">
      <c r="V213" s="96"/>
      <c r="W213" s="96"/>
      <c r="X213" s="96"/>
      <c r="Y213" s="96"/>
      <c r="Z213" s="96"/>
      <c r="AA213" s="96"/>
      <c r="AD213" s="106" t="s">
        <v>117</v>
      </c>
      <c r="AE213" s="106" t="s">
        <v>117</v>
      </c>
      <c r="AF213" s="77"/>
    </row>
    <row r="214" spans="1:32" x14ac:dyDescent="0.25">
      <c r="AD214" s="77"/>
      <c r="AE214" s="77"/>
      <c r="AF214" s="77"/>
    </row>
  </sheetData>
  <conditionalFormatting sqref="T49:T50">
    <cfRule type="cellIs" dxfId="40" priority="90" stopIfTrue="1" operator="lessThan">
      <formula>0</formula>
    </cfRule>
  </conditionalFormatting>
  <conditionalFormatting sqref="T53:T56">
    <cfRule type="cellIs" dxfId="39" priority="40" stopIfTrue="1" operator="lessThan">
      <formula>0</formula>
    </cfRule>
  </conditionalFormatting>
  <conditionalFormatting sqref="T53:T56">
    <cfRule type="cellIs" dxfId="38" priority="39" stopIfTrue="1" operator="lessThan">
      <formula>0</formula>
    </cfRule>
  </conditionalFormatting>
  <conditionalFormatting sqref="T53:T56">
    <cfRule type="cellIs" dxfId="37" priority="38" stopIfTrue="1" operator="lessThan">
      <formula>0</formula>
    </cfRule>
  </conditionalFormatting>
  <conditionalFormatting sqref="T53:T56">
    <cfRule type="cellIs" dxfId="36" priority="37" stopIfTrue="1" operator="lessThan">
      <formula>0</formula>
    </cfRule>
  </conditionalFormatting>
  <conditionalFormatting sqref="T53:T56">
    <cfRule type="cellIs" dxfId="35" priority="36" stopIfTrue="1" operator="lessThan">
      <formula>0</formula>
    </cfRule>
  </conditionalFormatting>
  <conditionalFormatting sqref="T53:T56">
    <cfRule type="cellIs" dxfId="34" priority="35" stopIfTrue="1" operator="lessThan">
      <formula>0</formula>
    </cfRule>
  </conditionalFormatting>
  <conditionalFormatting sqref="T53:T56">
    <cfRule type="cellIs" dxfId="33" priority="34" stopIfTrue="1" operator="lessThan">
      <formula>0</formula>
    </cfRule>
  </conditionalFormatting>
  <conditionalFormatting sqref="T53:T56">
    <cfRule type="cellIs" dxfId="32" priority="33" stopIfTrue="1" operator="lessThan">
      <formula>0</formula>
    </cfRule>
  </conditionalFormatting>
  <conditionalFormatting sqref="T53:T56">
    <cfRule type="cellIs" dxfId="31" priority="32" stopIfTrue="1" operator="lessThan">
      <formula>0</formula>
    </cfRule>
  </conditionalFormatting>
  <conditionalFormatting sqref="T53:T56">
    <cfRule type="cellIs" dxfId="30" priority="31" stopIfTrue="1" operator="lessThan">
      <formula>0</formula>
    </cfRule>
  </conditionalFormatting>
  <conditionalFormatting sqref="T53:T56">
    <cfRule type="cellIs" dxfId="29" priority="30" stopIfTrue="1" operator="lessThan">
      <formula>0</formula>
    </cfRule>
  </conditionalFormatting>
  <conditionalFormatting sqref="T53:T56">
    <cfRule type="cellIs" dxfId="28" priority="29" stopIfTrue="1" operator="lessThan">
      <formula>0</formula>
    </cfRule>
  </conditionalFormatting>
  <conditionalFormatting sqref="T53:T56">
    <cfRule type="cellIs" dxfId="27" priority="28" stopIfTrue="1" operator="lessThan">
      <formula>0</formula>
    </cfRule>
  </conditionalFormatting>
  <conditionalFormatting sqref="T53:T56">
    <cfRule type="cellIs" dxfId="26" priority="27" stopIfTrue="1" operator="lessThan">
      <formula>0</formula>
    </cfRule>
  </conditionalFormatting>
  <conditionalFormatting sqref="T53:T56">
    <cfRule type="cellIs" dxfId="25" priority="26" stopIfTrue="1" operator="lessThan">
      <formula>0</formula>
    </cfRule>
  </conditionalFormatting>
  <conditionalFormatting sqref="T53:T56">
    <cfRule type="cellIs" dxfId="24" priority="25" stopIfTrue="1" operator="lessThan">
      <formula>0</formula>
    </cfRule>
  </conditionalFormatting>
  <conditionalFormatting sqref="T56">
    <cfRule type="cellIs" dxfId="23" priority="24" stopIfTrue="1" operator="lessThan">
      <formula>0</formula>
    </cfRule>
  </conditionalFormatting>
  <conditionalFormatting sqref="T56">
    <cfRule type="cellIs" dxfId="22" priority="23" stopIfTrue="1" operator="lessThan">
      <formula>0</formula>
    </cfRule>
  </conditionalFormatting>
  <conditionalFormatting sqref="T56">
    <cfRule type="cellIs" dxfId="21" priority="22" stopIfTrue="1" operator="lessThan">
      <formula>0</formula>
    </cfRule>
  </conditionalFormatting>
  <conditionalFormatting sqref="T56">
    <cfRule type="cellIs" dxfId="20" priority="21" stopIfTrue="1" operator="lessThan">
      <formula>0</formula>
    </cfRule>
  </conditionalFormatting>
  <conditionalFormatting sqref="T56">
    <cfRule type="cellIs" dxfId="19" priority="20" stopIfTrue="1" operator="lessThan">
      <formula>0</formula>
    </cfRule>
  </conditionalFormatting>
  <conditionalFormatting sqref="T56">
    <cfRule type="cellIs" dxfId="18" priority="19" stopIfTrue="1" operator="lessThan">
      <formula>0</formula>
    </cfRule>
  </conditionalFormatting>
  <conditionalFormatting sqref="T56">
    <cfRule type="cellIs" dxfId="17" priority="18" stopIfTrue="1" operator="lessThan">
      <formula>0</formula>
    </cfRule>
  </conditionalFormatting>
  <conditionalFormatting sqref="T56">
    <cfRule type="cellIs" dxfId="16" priority="17" stopIfTrue="1" operator="lessThan">
      <formula>0</formula>
    </cfRule>
  </conditionalFormatting>
  <conditionalFormatting sqref="T56">
    <cfRule type="cellIs" dxfId="15" priority="16" stopIfTrue="1" operator="lessThan">
      <formula>0</formula>
    </cfRule>
  </conditionalFormatting>
  <conditionalFormatting sqref="T56">
    <cfRule type="cellIs" dxfId="14" priority="15" stopIfTrue="1" operator="lessThan">
      <formula>0</formula>
    </cfRule>
  </conditionalFormatting>
  <conditionalFormatting sqref="T56">
    <cfRule type="cellIs" dxfId="13" priority="14" stopIfTrue="1" operator="lessThan">
      <formula>0</formula>
    </cfRule>
  </conditionalFormatting>
  <conditionalFormatting sqref="T56">
    <cfRule type="cellIs" dxfId="12" priority="13" stopIfTrue="1" operator="lessThan">
      <formula>0</formula>
    </cfRule>
  </conditionalFormatting>
  <conditionalFormatting sqref="T56">
    <cfRule type="cellIs" dxfId="11" priority="12" stopIfTrue="1" operator="lessThan">
      <formula>0</formula>
    </cfRule>
  </conditionalFormatting>
  <conditionalFormatting sqref="T56">
    <cfRule type="cellIs" dxfId="10" priority="11" stopIfTrue="1" operator="lessThan">
      <formula>0</formula>
    </cfRule>
  </conditionalFormatting>
  <conditionalFormatting sqref="T56">
    <cfRule type="cellIs" dxfId="9" priority="10" stopIfTrue="1" operator="lessThan">
      <formula>0</formula>
    </cfRule>
  </conditionalFormatting>
  <conditionalFormatting sqref="T56">
    <cfRule type="cellIs" dxfId="8" priority="9" stopIfTrue="1" operator="lessThan">
      <formula>0</formula>
    </cfRule>
  </conditionalFormatting>
  <conditionalFormatting sqref="T51:T52">
    <cfRule type="cellIs" dxfId="7" priority="8" stopIfTrue="1" operator="lessThan">
      <formula>0</formula>
    </cfRule>
  </conditionalFormatting>
  <conditionalFormatting sqref="T51:T52">
    <cfRule type="cellIs" dxfId="6" priority="7" stopIfTrue="1" operator="lessThan">
      <formula>0</formula>
    </cfRule>
  </conditionalFormatting>
  <conditionalFormatting sqref="T51:T52">
    <cfRule type="cellIs" dxfId="5" priority="6" stopIfTrue="1" operator="lessThan">
      <formula>0</formula>
    </cfRule>
  </conditionalFormatting>
  <conditionalFormatting sqref="T51:T52">
    <cfRule type="cellIs" dxfId="4" priority="5" stopIfTrue="1" operator="lessThan">
      <formula>0</formula>
    </cfRule>
  </conditionalFormatting>
  <conditionalFormatting sqref="T51:T52">
    <cfRule type="cellIs" dxfId="3" priority="4" stopIfTrue="1" operator="lessThan">
      <formula>0</formula>
    </cfRule>
  </conditionalFormatting>
  <conditionalFormatting sqref="T51:T52">
    <cfRule type="cellIs" dxfId="2" priority="3" stopIfTrue="1" operator="lessThan">
      <formula>0</formula>
    </cfRule>
  </conditionalFormatting>
  <conditionalFormatting sqref="T51:T52">
    <cfRule type="cellIs" dxfId="1" priority="2" stopIfTrue="1" operator="lessThan">
      <formula>0</formula>
    </cfRule>
  </conditionalFormatting>
  <conditionalFormatting sqref="T51:T52">
    <cfRule type="cellIs" dxfId="0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sintese</vt:lpstr>
      <vt:lpstr>R M</vt:lpstr>
      <vt:lpstr>R DCP</vt:lpstr>
      <vt:lpstr>R M3</vt:lpstr>
      <vt:lpstr>ARA FMI</vt:lpstr>
      <vt:lpstr>dados primários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Rafael da Rocha Mendonça Bacciotti</cp:lastModifiedBy>
  <dcterms:created xsi:type="dcterms:W3CDTF">2017-03-04T18:05:25Z</dcterms:created>
  <dcterms:modified xsi:type="dcterms:W3CDTF">2018-05-07T18:12:02Z</dcterms:modified>
</cp:coreProperties>
</file>